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40" windowHeight="4860" tabRatio="790" activeTab="0"/>
  </bookViews>
  <sheets>
    <sheet name="stats lycées et activités " sheetId="1" r:id="rId1"/>
    <sheet name="stats lycées" sheetId="2" r:id="rId2"/>
    <sheet name="stats activités " sheetId="3" r:id="rId3"/>
  </sheets>
  <definedNames>
    <definedName name="_xlnm._FilterDatabase" localSheetId="2" hidden="1">'stats activités '!$B$1:$B$49</definedName>
    <definedName name="_xlnm.Print_Area" localSheetId="2">'stats activités '!$A$1:$L$49</definedName>
    <definedName name="_xlnm.Print_Area" localSheetId="1">'stats lycées'!$A$1:$Q$16</definedName>
  </definedNames>
  <calcPr fullCalcOnLoad="1"/>
</workbook>
</file>

<file path=xl/sharedStrings.xml><?xml version="1.0" encoding="utf-8"?>
<sst xmlns="http://schemas.openxmlformats.org/spreadsheetml/2006/main" count="140" uniqueCount="94">
  <si>
    <t>VOILE</t>
  </si>
  <si>
    <t>ART DU CIRQUE</t>
  </si>
  <si>
    <t>CHOREGRAPHIE COLLECTIVE</t>
  </si>
  <si>
    <t>DEMI FOND</t>
  </si>
  <si>
    <t>DANSE  COLL</t>
  </si>
  <si>
    <t>moy.acad</t>
  </si>
  <si>
    <t>AEROBIC</t>
  </si>
  <si>
    <t>RELAIS-VIT</t>
  </si>
  <si>
    <t>SAUVETAGE</t>
  </si>
  <si>
    <t>COURSE EN DUREE</t>
  </si>
  <si>
    <t>EPREUVES</t>
  </si>
  <si>
    <t>Effectif total</t>
  </si>
  <si>
    <t>Effectif F</t>
  </si>
  <si>
    <t>Effectif G</t>
  </si>
  <si>
    <t>MOYENNE</t>
  </si>
  <si>
    <t>Moyenne F</t>
  </si>
  <si>
    <t>Moyenne G</t>
  </si>
  <si>
    <t>Ecart F/G</t>
  </si>
  <si>
    <t>MOYENNES</t>
  </si>
  <si>
    <t>F</t>
  </si>
  <si>
    <t>VB</t>
  </si>
  <si>
    <t>HB</t>
  </si>
  <si>
    <t>RUGBY</t>
  </si>
  <si>
    <t>PENTABOND</t>
  </si>
  <si>
    <t>DISQUE</t>
  </si>
  <si>
    <t>JAVELOT</t>
  </si>
  <si>
    <t>NATATION</t>
  </si>
  <si>
    <t>CO</t>
  </si>
  <si>
    <t>TENNIS DE TABLE</t>
  </si>
  <si>
    <t>BADMINTON</t>
  </si>
  <si>
    <t>HAUTEUR</t>
  </si>
  <si>
    <t>BB</t>
  </si>
  <si>
    <t>HAIES</t>
  </si>
  <si>
    <t>FB</t>
  </si>
  <si>
    <t>GYM</t>
  </si>
  <si>
    <t>POIDS</t>
  </si>
  <si>
    <t>MUSCULATION</t>
  </si>
  <si>
    <t>ACROSPORT</t>
  </si>
  <si>
    <t>ESCALADE</t>
  </si>
  <si>
    <t>3 X 500m</t>
  </si>
  <si>
    <t>TENNIS DE T</t>
  </si>
  <si>
    <t>moyenne</t>
  </si>
  <si>
    <t>% inapte (disp)</t>
  </si>
  <si>
    <t>ETABLISSEMENTS</t>
  </si>
  <si>
    <t>G</t>
  </si>
  <si>
    <t>Moy.</t>
  </si>
  <si>
    <t>% notes</t>
  </si>
  <si>
    <t>Ecart à la</t>
  </si>
  <si>
    <t>Ecart entre</t>
  </si>
  <si>
    <t>EPS</t>
  </si>
  <si>
    <t>Brutes</t>
  </si>
  <si>
    <t>&lt; 10</t>
  </si>
  <si>
    <t>&gt; =13</t>
  </si>
  <si>
    <t xml:space="preserve">moy F </t>
  </si>
  <si>
    <t>moy acad</t>
  </si>
  <si>
    <t xml:space="preserve">moy G </t>
  </si>
  <si>
    <t>F et G</t>
  </si>
  <si>
    <t>Moyennes académiques</t>
  </si>
  <si>
    <t>PORT VILA</t>
  </si>
  <si>
    <t>WALLIS</t>
  </si>
  <si>
    <t>POUEMBOUT</t>
  </si>
  <si>
    <t>LA PEROUSE</t>
  </si>
  <si>
    <t>JULES GARNIER</t>
  </si>
  <si>
    <t>BLAISE PASCAL</t>
  </si>
  <si>
    <t>DO KAMO</t>
  </si>
  <si>
    <t>LYCEE DES ILES</t>
  </si>
  <si>
    <t>ANOVA</t>
  </si>
  <si>
    <t>POINDIMIE</t>
  </si>
  <si>
    <t>GRAND NOUMEA</t>
  </si>
  <si>
    <t>Nombre d'inapte total(disp)</t>
  </si>
  <si>
    <t>Nombre d'inapte partiel</t>
  </si>
  <si>
    <t>% inapte partiel</t>
  </si>
  <si>
    <t xml:space="preserve"> VOILE</t>
  </si>
  <si>
    <t>TOTAL</t>
  </si>
  <si>
    <t>ARTS DU CIRQUE</t>
  </si>
  <si>
    <t>VA'A</t>
  </si>
  <si>
    <t>CP 5</t>
  </si>
  <si>
    <t>CP 4</t>
  </si>
  <si>
    <t>CP  3</t>
  </si>
  <si>
    <t>CP  2</t>
  </si>
  <si>
    <t>CP   1</t>
  </si>
  <si>
    <t>STEP</t>
  </si>
  <si>
    <t>NATA Lgue Durée</t>
  </si>
  <si>
    <t>PLANCHE A VOILE</t>
  </si>
  <si>
    <t>TIR ARC</t>
  </si>
  <si>
    <t>TIR A L'ARC</t>
  </si>
  <si>
    <t>2015 GT</t>
  </si>
  <si>
    <t>TABLEAU D'ANALYSE DU CCF 2015        BAC Général et Technologique</t>
  </si>
  <si>
    <t>CP1</t>
  </si>
  <si>
    <t>CP2</t>
  </si>
  <si>
    <t>CP3</t>
  </si>
  <si>
    <t>CP4</t>
  </si>
  <si>
    <t>CP5</t>
  </si>
  <si>
    <t xml:space="preserve">BILAN 2015    BAC GT            NOUVELLE CALEDONIE par activités                        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</si>
</sst>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"/>
    <numFmt numFmtId="181" formatCode="0.0%"/>
    <numFmt numFmtId="182" formatCode="0.0"/>
    <numFmt numFmtId="183" formatCode="dd/mm/yy;@"/>
    <numFmt numFmtId="184" formatCode="[$-40C]d\-mmm\-yyyy;@"/>
    <numFmt numFmtId="185" formatCode="[$-40C]dddd\ d\ mmmm\ yyyy"/>
  </numFmts>
  <fonts count="56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i/>
      <sz val="9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183" fontId="0" fillId="28" borderId="0" applyFill="0">
      <alignment vertical="center"/>
      <protection/>
    </xf>
    <xf numFmtId="0" fontId="44" fillId="29" borderId="1" applyNumberFormat="0" applyAlignment="0" applyProtection="0"/>
    <xf numFmtId="0" fontId="45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3" borderId="9" applyNumberFormat="0" applyAlignment="0" applyProtection="0"/>
  </cellStyleXfs>
  <cellXfs count="230">
    <xf numFmtId="0" fontId="0" fillId="0" borderId="0" xfId="0" applyAlignment="1">
      <alignment/>
    </xf>
    <xf numFmtId="0" fontId="12" fillId="34" borderId="10" xfId="0" applyFont="1" applyFill="1" applyBorder="1" applyAlignment="1">
      <alignment vertical="center" wrapText="1"/>
    </xf>
    <xf numFmtId="0" fontId="12" fillId="34" borderId="11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5" fillId="35" borderId="13" xfId="0" applyFont="1" applyFill="1" applyBorder="1" applyAlignment="1" applyProtection="1">
      <alignment vertical="center" textRotation="76"/>
      <protection/>
    </xf>
    <xf numFmtId="0" fontId="5" fillId="35" borderId="14" xfId="0" applyFont="1" applyFill="1" applyBorder="1" applyAlignment="1" applyProtection="1">
      <alignment vertical="center" textRotation="76"/>
      <protection/>
    </xf>
    <xf numFmtId="0" fontId="4" fillId="35" borderId="15" xfId="0" applyFont="1" applyFill="1" applyBorder="1" applyAlignment="1" applyProtection="1">
      <alignment vertical="center" textRotation="76"/>
      <protection/>
    </xf>
    <xf numFmtId="0" fontId="0" fillId="35" borderId="0" xfId="0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vertical="center"/>
    </xf>
    <xf numFmtId="182" fontId="8" fillId="36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2" fontId="11" fillId="0" borderId="23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82" fontId="11" fillId="0" borderId="10" xfId="0" applyNumberFormat="1" applyFont="1" applyFill="1" applyBorder="1" applyAlignment="1">
      <alignment horizontal="center" vertical="center"/>
    </xf>
    <xf numFmtId="182" fontId="11" fillId="0" borderId="23" xfId="0" applyNumberFormat="1" applyFont="1" applyFill="1" applyBorder="1" applyAlignment="1">
      <alignment horizontal="center" vertical="center"/>
    </xf>
    <xf numFmtId="2" fontId="11" fillId="0" borderId="24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/>
    </xf>
    <xf numFmtId="0" fontId="14" fillId="0" borderId="25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2" fontId="18" fillId="0" borderId="29" xfId="0" applyNumberFormat="1" applyFont="1" applyFill="1" applyBorder="1" applyAlignment="1">
      <alignment horizontal="center" vertical="center"/>
    </xf>
    <xf numFmtId="2" fontId="18" fillId="0" borderId="25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2" fontId="11" fillId="0" borderId="30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182" fontId="11" fillId="0" borderId="12" xfId="0" applyNumberFormat="1" applyFont="1" applyFill="1" applyBorder="1" applyAlignment="1">
      <alignment horizontal="center" vertical="center"/>
    </xf>
    <xf numFmtId="182" fontId="11" fillId="0" borderId="30" xfId="0" applyNumberFormat="1" applyFont="1" applyFill="1" applyBorder="1" applyAlignment="1">
      <alignment horizontal="center" vertical="center"/>
    </xf>
    <xf numFmtId="2" fontId="11" fillId="0" borderId="34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/>
    </xf>
    <xf numFmtId="0" fontId="16" fillId="38" borderId="36" xfId="0" applyFont="1" applyFill="1" applyBorder="1" applyAlignment="1">
      <alignment horizontal="center" vertical="center"/>
    </xf>
    <xf numFmtId="0" fontId="7" fillId="38" borderId="36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9" fontId="9" fillId="35" borderId="10" xfId="0" applyNumberFormat="1" applyFont="1" applyFill="1" applyBorder="1" applyAlignment="1">
      <alignment horizontal="center" vertical="center"/>
    </xf>
    <xf numFmtId="9" fontId="9" fillId="35" borderId="36" xfId="0" applyNumberFormat="1" applyFont="1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2" fontId="9" fillId="35" borderId="10" xfId="0" applyNumberFormat="1" applyFont="1" applyFill="1" applyBorder="1" applyAlignment="1">
      <alignment horizontal="center" vertical="center"/>
    </xf>
    <xf numFmtId="9" fontId="0" fillId="35" borderId="0" xfId="0" applyNumberFormat="1" applyFill="1" applyBorder="1" applyAlignment="1">
      <alignment vertical="center"/>
    </xf>
    <xf numFmtId="181" fontId="9" fillId="35" borderId="36" xfId="0" applyNumberFormat="1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2" fontId="0" fillId="35" borderId="11" xfId="0" applyNumberFormat="1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7" borderId="37" xfId="0" applyFont="1" applyFill="1" applyBorder="1" applyAlignment="1">
      <alignment horizontal="center" vertical="center"/>
    </xf>
    <xf numFmtId="0" fontId="0" fillId="37" borderId="37" xfId="0" applyFill="1" applyBorder="1" applyAlignment="1">
      <alignment horizontal="center" vertical="center"/>
    </xf>
    <xf numFmtId="10" fontId="0" fillId="37" borderId="12" xfId="0" applyNumberFormat="1" applyFill="1" applyBorder="1" applyAlignment="1">
      <alignment horizontal="center" vertical="center"/>
    </xf>
    <xf numFmtId="10" fontId="0" fillId="37" borderId="38" xfId="0" applyNumberFormat="1" applyFill="1" applyBorder="1" applyAlignment="1">
      <alignment horizontal="center" vertical="center"/>
    </xf>
    <xf numFmtId="2" fontId="9" fillId="37" borderId="12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center" vertical="center"/>
    </xf>
    <xf numFmtId="2" fontId="0" fillId="35" borderId="0" xfId="0" applyNumberFormat="1" applyFill="1" applyBorder="1" applyAlignment="1">
      <alignment vertical="center"/>
    </xf>
    <xf numFmtId="10" fontId="11" fillId="35" borderId="10" xfId="0" applyNumberFormat="1" applyFont="1" applyFill="1" applyBorder="1" applyAlignment="1">
      <alignment horizontal="right" vertical="center"/>
    </xf>
    <xf numFmtId="10" fontId="9" fillId="35" borderId="36" xfId="0" applyNumberFormat="1" applyFont="1" applyFill="1" applyBorder="1" applyAlignment="1">
      <alignment horizontal="center" vertical="center"/>
    </xf>
    <xf numFmtId="9" fontId="9" fillId="35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vertical="center" wrapText="1"/>
    </xf>
    <xf numFmtId="0" fontId="13" fillId="38" borderId="0" xfId="0" applyFont="1" applyFill="1" applyBorder="1" applyAlignment="1">
      <alignment vertical="center"/>
    </xf>
    <xf numFmtId="0" fontId="12" fillId="34" borderId="39" xfId="0" applyFont="1" applyFill="1" applyBorder="1" applyAlignment="1">
      <alignment vertical="center"/>
    </xf>
    <xf numFmtId="9" fontId="11" fillId="37" borderId="39" xfId="0" applyNumberFormat="1" applyFont="1" applyFill="1" applyBorder="1" applyAlignment="1">
      <alignment horizontal="center" vertical="center"/>
    </xf>
    <xf numFmtId="10" fontId="9" fillId="37" borderId="39" xfId="0" applyNumberFormat="1" applyFont="1" applyFill="1" applyBorder="1" applyAlignment="1">
      <alignment horizontal="center" vertical="center"/>
    </xf>
    <xf numFmtId="9" fontId="11" fillId="37" borderId="40" xfId="0" applyNumberFormat="1" applyFont="1" applyFill="1" applyBorder="1" applyAlignment="1">
      <alignment horizontal="center" vertical="center"/>
    </xf>
    <xf numFmtId="10" fontId="9" fillId="37" borderId="40" xfId="0" applyNumberFormat="1" applyFont="1" applyFill="1" applyBorder="1" applyAlignment="1">
      <alignment horizontal="center" vertical="center"/>
    </xf>
    <xf numFmtId="2" fontId="0" fillId="37" borderId="39" xfId="0" applyNumberFormat="1" applyFill="1" applyBorder="1" applyAlignment="1">
      <alignment horizontal="center" vertical="center"/>
    </xf>
    <xf numFmtId="2" fontId="0" fillId="37" borderId="41" xfId="0" applyNumberFormat="1" applyFill="1" applyBorder="1" applyAlignment="1">
      <alignment horizontal="center" vertical="center"/>
    </xf>
    <xf numFmtId="2" fontId="9" fillId="37" borderId="39" xfId="0" applyNumberFormat="1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vertical="center"/>
    </xf>
    <xf numFmtId="9" fontId="9" fillId="35" borderId="19" xfId="0" applyNumberFormat="1" applyFont="1" applyFill="1" applyBorder="1" applyAlignment="1">
      <alignment horizontal="center" vertical="center"/>
    </xf>
    <xf numFmtId="9" fontId="9" fillId="35" borderId="42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0" fillId="35" borderId="43" xfId="0" applyNumberFormat="1" applyFill="1" applyBorder="1" applyAlignment="1">
      <alignment horizontal="center" vertical="center"/>
    </xf>
    <xf numFmtId="2" fontId="0" fillId="35" borderId="19" xfId="0" applyNumberFormat="1" applyFill="1" applyBorder="1" applyAlignment="1">
      <alignment horizontal="center" vertical="center"/>
    </xf>
    <xf numFmtId="2" fontId="9" fillId="35" borderId="44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vertical="center"/>
    </xf>
    <xf numFmtId="2" fontId="9" fillId="35" borderId="23" xfId="0" applyNumberFormat="1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vertical="center"/>
    </xf>
    <xf numFmtId="9" fontId="9" fillId="35" borderId="46" xfId="0" applyNumberFormat="1" applyFont="1" applyFill="1" applyBorder="1" applyAlignment="1">
      <alignment horizontal="center" vertical="center"/>
    </xf>
    <xf numFmtId="9" fontId="9" fillId="35" borderId="47" xfId="0" applyNumberFormat="1" applyFont="1" applyFill="1" applyBorder="1" applyAlignment="1">
      <alignment horizontal="center" vertical="center"/>
    </xf>
    <xf numFmtId="2" fontId="4" fillId="0" borderId="46" xfId="0" applyNumberFormat="1" applyFont="1" applyFill="1" applyBorder="1" applyAlignment="1">
      <alignment horizontal="center" vertical="center"/>
    </xf>
    <xf numFmtId="2" fontId="0" fillId="35" borderId="48" xfId="0" applyNumberFormat="1" applyFill="1" applyBorder="1" applyAlignment="1">
      <alignment horizontal="center" vertical="center"/>
    </xf>
    <xf numFmtId="2" fontId="0" fillId="35" borderId="46" xfId="0" applyNumberFormat="1" applyFill="1" applyBorder="1" applyAlignment="1">
      <alignment horizontal="center" vertical="center"/>
    </xf>
    <xf numFmtId="2" fontId="9" fillId="35" borderId="49" xfId="0" applyNumberFormat="1" applyFont="1" applyFill="1" applyBorder="1" applyAlignment="1">
      <alignment horizontal="center" vertical="center"/>
    </xf>
    <xf numFmtId="9" fontId="14" fillId="0" borderId="36" xfId="0" applyNumberFormat="1" applyFont="1" applyFill="1" applyBorder="1" applyAlignment="1">
      <alignment horizontal="right" vertical="center"/>
    </xf>
    <xf numFmtId="9" fontId="14" fillId="35" borderId="36" xfId="0" applyNumberFormat="1" applyFont="1" applyFill="1" applyBorder="1" applyAlignment="1">
      <alignment horizontal="right" vertical="center"/>
    </xf>
    <xf numFmtId="181" fontId="11" fillId="35" borderId="10" xfId="0" applyNumberFormat="1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2" fontId="11" fillId="0" borderId="26" xfId="0" applyNumberFormat="1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vertical="center"/>
    </xf>
    <xf numFmtId="0" fontId="12" fillId="38" borderId="39" xfId="0" applyFont="1" applyFill="1" applyBorder="1" applyAlignment="1">
      <alignment vertical="center"/>
    </xf>
    <xf numFmtId="0" fontId="0" fillId="35" borderId="39" xfId="0" applyFill="1" applyBorder="1" applyAlignment="1">
      <alignment horizontal="center" vertical="center"/>
    </xf>
    <xf numFmtId="9" fontId="9" fillId="38" borderId="39" xfId="0" applyNumberFormat="1" applyFont="1" applyFill="1" applyBorder="1" applyAlignment="1">
      <alignment horizontal="center" vertical="center"/>
    </xf>
    <xf numFmtId="0" fontId="0" fillId="38" borderId="39" xfId="0" applyFill="1" applyBorder="1" applyAlignment="1">
      <alignment horizontal="center" vertical="center"/>
    </xf>
    <xf numFmtId="9" fontId="9" fillId="38" borderId="40" xfId="0" applyNumberFormat="1" applyFont="1" applyFill="1" applyBorder="1" applyAlignment="1">
      <alignment horizontal="center" vertical="center"/>
    </xf>
    <xf numFmtId="2" fontId="0" fillId="38" borderId="39" xfId="0" applyNumberForma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0" fillId="0" borderId="38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2" fontId="0" fillId="0" borderId="43" xfId="0" applyNumberFormat="1" applyFill="1" applyBorder="1" applyAlignment="1">
      <alignment horizontal="center" vertical="center"/>
    </xf>
    <xf numFmtId="0" fontId="12" fillId="38" borderId="45" xfId="0" applyFont="1" applyFill="1" applyBorder="1" applyAlignment="1">
      <alignment vertical="center"/>
    </xf>
    <xf numFmtId="0" fontId="0" fillId="35" borderId="46" xfId="0" applyFill="1" applyBorder="1" applyAlignment="1">
      <alignment horizontal="center" vertical="center"/>
    </xf>
    <xf numFmtId="9" fontId="9" fillId="38" borderId="46" xfId="0" applyNumberFormat="1" applyFont="1" applyFill="1" applyBorder="1" applyAlignment="1">
      <alignment horizontal="center" vertical="center"/>
    </xf>
    <xf numFmtId="0" fontId="0" fillId="38" borderId="46" xfId="0" applyFill="1" applyBorder="1" applyAlignment="1">
      <alignment horizontal="center" vertical="center"/>
    </xf>
    <xf numFmtId="9" fontId="9" fillId="38" borderId="47" xfId="0" applyNumberFormat="1" applyFont="1" applyFill="1" applyBorder="1" applyAlignment="1">
      <alignment horizontal="center" vertical="center"/>
    </xf>
    <xf numFmtId="0" fontId="0" fillId="38" borderId="47" xfId="0" applyFill="1" applyBorder="1" applyAlignment="1">
      <alignment horizontal="center" vertical="center"/>
    </xf>
    <xf numFmtId="0" fontId="12" fillId="38" borderId="46" xfId="0" applyFont="1" applyFill="1" applyBorder="1" applyAlignment="1">
      <alignment horizontal="center" vertical="center"/>
    </xf>
    <xf numFmtId="2" fontId="0" fillId="38" borderId="48" xfId="0" applyNumberFormat="1" applyFill="1" applyBorder="1" applyAlignment="1">
      <alignment horizontal="center" vertical="center"/>
    </xf>
    <xf numFmtId="2" fontId="0" fillId="38" borderId="46" xfId="0" applyNumberFormat="1" applyFill="1" applyBorder="1" applyAlignment="1">
      <alignment horizontal="center" vertical="center"/>
    </xf>
    <xf numFmtId="2" fontId="9" fillId="38" borderId="49" xfId="0" applyNumberFormat="1" applyFont="1" applyFill="1" applyBorder="1" applyAlignment="1">
      <alignment horizontal="center" vertical="center"/>
    </xf>
    <xf numFmtId="0" fontId="12" fillId="38" borderId="39" xfId="0" applyFont="1" applyFill="1" applyBorder="1" applyAlignment="1">
      <alignment vertical="center" wrapText="1"/>
    </xf>
    <xf numFmtId="0" fontId="16" fillId="38" borderId="39" xfId="0" applyFont="1" applyFill="1" applyBorder="1" applyAlignment="1">
      <alignment horizontal="center" vertical="center" wrapText="1"/>
    </xf>
    <xf numFmtId="0" fontId="16" fillId="38" borderId="40" xfId="0" applyFont="1" applyFill="1" applyBorder="1" applyAlignment="1">
      <alignment horizontal="center" vertical="center"/>
    </xf>
    <xf numFmtId="0" fontId="7" fillId="38" borderId="40" xfId="0" applyFont="1" applyFill="1" applyBorder="1" applyAlignment="1">
      <alignment horizontal="center" vertical="center"/>
    </xf>
    <xf numFmtId="0" fontId="7" fillId="38" borderId="39" xfId="0" applyFont="1" applyFill="1" applyBorder="1" applyAlignment="1">
      <alignment horizontal="center" vertical="center"/>
    </xf>
    <xf numFmtId="0" fontId="16" fillId="38" borderId="39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vertical="center"/>
    </xf>
    <xf numFmtId="9" fontId="9" fillId="38" borderId="12" xfId="0" applyNumberFormat="1" applyFont="1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9" fontId="9" fillId="38" borderId="37" xfId="0" applyNumberFormat="1" applyFont="1" applyFill="1" applyBorder="1" applyAlignment="1">
      <alignment horizontal="center" vertical="center"/>
    </xf>
    <xf numFmtId="0" fontId="0" fillId="38" borderId="37" xfId="0" applyFill="1" applyBorder="1" applyAlignment="1">
      <alignment horizontal="center" vertical="center"/>
    </xf>
    <xf numFmtId="2" fontId="0" fillId="38" borderId="12" xfId="0" applyNumberFormat="1" applyFill="1" applyBorder="1" applyAlignment="1">
      <alignment horizontal="center" vertical="center"/>
    </xf>
    <xf numFmtId="2" fontId="9" fillId="35" borderId="23" xfId="0" applyNumberFormat="1" applyFont="1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2" fontId="10" fillId="0" borderId="46" xfId="0" applyNumberFormat="1" applyFont="1" applyFill="1" applyBorder="1" applyAlignment="1">
      <alignment horizontal="center" vertical="center"/>
    </xf>
    <xf numFmtId="2" fontId="0" fillId="0" borderId="48" xfId="0" applyNumberFormat="1" applyFill="1" applyBorder="1" applyAlignment="1">
      <alignment horizontal="center" vertical="center"/>
    </xf>
    <xf numFmtId="182" fontId="8" fillId="36" borderId="14" xfId="0" applyNumberFormat="1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0" fillId="35" borderId="19" xfId="0" applyNumberFormat="1" applyFill="1" applyBorder="1" applyAlignment="1">
      <alignment horizontal="center" vertical="center"/>
    </xf>
    <xf numFmtId="1" fontId="9" fillId="35" borderId="19" xfId="0" applyNumberFormat="1" applyFont="1" applyFill="1" applyBorder="1" applyAlignment="1">
      <alignment horizontal="center" vertical="center"/>
    </xf>
    <xf numFmtId="1" fontId="9" fillId="35" borderId="42" xfId="0" applyNumberFormat="1" applyFont="1" applyFill="1" applyBorder="1" applyAlignment="1">
      <alignment horizontal="center" vertical="center"/>
    </xf>
    <xf numFmtId="1" fontId="0" fillId="35" borderId="42" xfId="0" applyNumberFormat="1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1" fontId="9" fillId="35" borderId="10" xfId="0" applyNumberFormat="1" applyFont="1" applyFill="1" applyBorder="1" applyAlignment="1">
      <alignment horizontal="center" vertical="center"/>
    </xf>
    <xf numFmtId="1" fontId="9" fillId="35" borderId="36" xfId="0" applyNumberFormat="1" applyFont="1" applyFill="1" applyBorder="1" applyAlignment="1">
      <alignment horizontal="center" vertical="center"/>
    </xf>
    <xf numFmtId="1" fontId="0" fillId="35" borderId="36" xfId="0" applyNumberFormat="1" applyFill="1" applyBorder="1" applyAlignment="1">
      <alignment horizontal="center" vertical="center"/>
    </xf>
    <xf numFmtId="1" fontId="0" fillId="35" borderId="46" xfId="0" applyNumberFormat="1" applyFill="1" applyBorder="1" applyAlignment="1">
      <alignment horizontal="center" vertical="center"/>
    </xf>
    <xf numFmtId="1" fontId="9" fillId="35" borderId="46" xfId="0" applyNumberFormat="1" applyFont="1" applyFill="1" applyBorder="1" applyAlignment="1">
      <alignment horizontal="center" vertical="center"/>
    </xf>
    <xf numFmtId="1" fontId="9" fillId="35" borderId="47" xfId="0" applyNumberFormat="1" applyFont="1" applyFill="1" applyBorder="1" applyAlignment="1">
      <alignment horizontal="center" vertical="center"/>
    </xf>
    <xf numFmtId="1" fontId="0" fillId="35" borderId="47" xfId="0" applyNumberFormat="1" applyFill="1" applyBorder="1" applyAlignment="1">
      <alignment horizontal="center" vertical="center"/>
    </xf>
    <xf numFmtId="10" fontId="14" fillId="35" borderId="10" xfId="0" applyNumberFormat="1" applyFont="1" applyFill="1" applyBorder="1" applyAlignment="1">
      <alignment horizontal="right" vertical="center"/>
    </xf>
    <xf numFmtId="10" fontId="14" fillId="35" borderId="36" xfId="0" applyNumberFormat="1" applyFont="1" applyFill="1" applyBorder="1" applyAlignment="1">
      <alignment horizontal="right" vertical="center"/>
    </xf>
    <xf numFmtId="10" fontId="14" fillId="0" borderId="10" xfId="0" applyNumberFormat="1" applyFont="1" applyFill="1" applyBorder="1" applyAlignment="1">
      <alignment horizontal="right" vertical="center"/>
    </xf>
    <xf numFmtId="10" fontId="14" fillId="0" borderId="36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4" fillId="34" borderId="10" xfId="0" applyNumberFormat="1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horizontal="center" vertical="center"/>
    </xf>
    <xf numFmtId="2" fontId="14" fillId="39" borderId="10" xfId="0" applyNumberFormat="1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0" fillId="34" borderId="28" xfId="0" applyFill="1" applyBorder="1" applyAlignment="1">
      <alignment vertical="center"/>
    </xf>
    <xf numFmtId="0" fontId="0" fillId="34" borderId="51" xfId="0" applyFill="1" applyBorder="1" applyAlignment="1">
      <alignment vertical="center"/>
    </xf>
    <xf numFmtId="0" fontId="14" fillId="35" borderId="21" xfId="0" applyFont="1" applyFill="1" applyBorder="1" applyAlignment="1">
      <alignment horizontal="center" vertical="center" textRotation="90"/>
    </xf>
    <xf numFmtId="0" fontId="14" fillId="35" borderId="35" xfId="0" applyFont="1" applyFill="1" applyBorder="1" applyAlignment="1">
      <alignment horizontal="center" vertical="center" textRotation="90"/>
    </xf>
    <xf numFmtId="0" fontId="4" fillId="35" borderId="52" xfId="0" applyFont="1" applyFill="1" applyBorder="1" applyAlignment="1">
      <alignment horizontal="center" vertical="center" textRotation="90"/>
    </xf>
    <xf numFmtId="0" fontId="4" fillId="35" borderId="53" xfId="0" applyFont="1" applyFill="1" applyBorder="1" applyAlignment="1">
      <alignment horizontal="center" vertical="center" textRotation="90"/>
    </xf>
    <xf numFmtId="0" fontId="0" fillId="0" borderId="53" xfId="0" applyBorder="1" applyAlignment="1">
      <alignment horizontal="center" vertical="center" textRotation="90"/>
    </xf>
    <xf numFmtId="0" fontId="1" fillId="34" borderId="50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51" xfId="0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textRotation="90"/>
    </xf>
    <xf numFmtId="0" fontId="4" fillId="35" borderId="54" xfId="0" applyFont="1" applyFill="1" applyBorder="1" applyAlignment="1">
      <alignment horizontal="center" vertical="center" textRotation="90"/>
    </xf>
    <xf numFmtId="0" fontId="4" fillId="35" borderId="35" xfId="0" applyFont="1" applyFill="1" applyBorder="1" applyAlignment="1">
      <alignment horizontal="center" vertical="center" textRotation="90"/>
    </xf>
    <xf numFmtId="0" fontId="17" fillId="35" borderId="21" xfId="0" applyFont="1" applyFill="1" applyBorder="1" applyAlignment="1">
      <alignment horizontal="center" vertical="center" textRotation="90"/>
    </xf>
    <xf numFmtId="0" fontId="17" fillId="35" borderId="54" xfId="0" applyFont="1" applyFill="1" applyBorder="1" applyAlignment="1">
      <alignment horizontal="center" vertical="center" textRotation="9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H14"/>
  <sheetViews>
    <sheetView tabSelected="1" view="pageBreakPreview" zoomScale="86" zoomScaleSheetLayoutView="86" zoomScalePageLayoutView="0" workbookViewId="0" topLeftCell="A1">
      <selection activeCell="B4" sqref="B4"/>
    </sheetView>
  </sheetViews>
  <sheetFormatPr defaultColWidth="11.421875" defaultRowHeight="12.75"/>
  <cols>
    <col min="1" max="1" width="16.140625" style="9" bestFit="1" customWidth="1"/>
    <col min="2" max="17" width="6.7109375" style="9" bestFit="1" customWidth="1"/>
    <col min="18" max="18" width="4.421875" style="9" customWidth="1"/>
    <col min="19" max="21" width="6.7109375" style="9" bestFit="1" customWidth="1"/>
    <col min="22" max="22" width="4.421875" style="9" customWidth="1"/>
    <col min="23" max="23" width="6.28125" style="9" bestFit="1" customWidth="1"/>
    <col min="24" max="25" width="6.7109375" style="9" bestFit="1" customWidth="1"/>
    <col min="26" max="26" width="6.28125" style="9" bestFit="1" customWidth="1"/>
    <col min="27" max="28" width="6.7109375" style="9" bestFit="1" customWidth="1"/>
    <col min="29" max="30" width="6.28125" style="9" bestFit="1" customWidth="1"/>
    <col min="31" max="33" width="3.57421875" style="9" bestFit="1" customWidth="1"/>
    <col min="34" max="34" width="4.421875" style="9" customWidth="1"/>
    <col min="35" max="16384" width="11.421875" style="9" customWidth="1"/>
  </cols>
  <sheetData>
    <row r="1" spans="1:34" ht="95.25">
      <c r="A1" s="192" t="s">
        <v>86</v>
      </c>
      <c r="B1" s="6" t="s">
        <v>29</v>
      </c>
      <c r="C1" s="6" t="s">
        <v>20</v>
      </c>
      <c r="D1" s="6" t="s">
        <v>40</v>
      </c>
      <c r="E1" s="6" t="s">
        <v>21</v>
      </c>
      <c r="F1" s="6" t="s">
        <v>23</v>
      </c>
      <c r="G1" s="6" t="s">
        <v>39</v>
      </c>
      <c r="H1" s="6" t="s">
        <v>26</v>
      </c>
      <c r="I1" s="6" t="s">
        <v>24</v>
      </c>
      <c r="J1" s="6" t="s">
        <v>31</v>
      </c>
      <c r="K1" s="6" t="s">
        <v>35</v>
      </c>
      <c r="L1" s="6" t="s">
        <v>32</v>
      </c>
      <c r="M1" s="6" t="s">
        <v>81</v>
      </c>
      <c r="N1" s="6" t="s">
        <v>25</v>
      </c>
      <c r="O1" s="6" t="s">
        <v>4</v>
      </c>
      <c r="P1" s="6" t="s">
        <v>27</v>
      </c>
      <c r="Q1" s="6" t="s">
        <v>22</v>
      </c>
      <c r="R1" s="6" t="s">
        <v>30</v>
      </c>
      <c r="S1" s="7" t="s">
        <v>6</v>
      </c>
      <c r="T1" s="6" t="s">
        <v>33</v>
      </c>
      <c r="U1" s="6" t="s">
        <v>37</v>
      </c>
      <c r="V1" s="6" t="s">
        <v>34</v>
      </c>
      <c r="W1" s="6" t="s">
        <v>8</v>
      </c>
      <c r="X1" s="6" t="s">
        <v>36</v>
      </c>
      <c r="Y1" s="6" t="s">
        <v>75</v>
      </c>
      <c r="Z1" s="8" t="s">
        <v>72</v>
      </c>
      <c r="AA1" s="8" t="s">
        <v>38</v>
      </c>
      <c r="AB1" s="8" t="s">
        <v>9</v>
      </c>
      <c r="AC1" s="8" t="s">
        <v>7</v>
      </c>
      <c r="AD1" s="8" t="s">
        <v>74</v>
      </c>
      <c r="AE1" s="8" t="s">
        <v>83</v>
      </c>
      <c r="AF1" s="8" t="s">
        <v>82</v>
      </c>
      <c r="AG1" s="8" t="s">
        <v>84</v>
      </c>
      <c r="AH1" s="8"/>
    </row>
    <row r="2" spans="1:33" ht="24.75" customHeight="1">
      <c r="A2" s="10" t="s">
        <v>58</v>
      </c>
      <c r="B2" s="210"/>
      <c r="C2" s="211">
        <v>13.8</v>
      </c>
      <c r="D2" s="210"/>
      <c r="E2" s="211"/>
      <c r="F2" s="210"/>
      <c r="G2" s="211"/>
      <c r="H2" s="210"/>
      <c r="I2" s="211"/>
      <c r="J2" s="210"/>
      <c r="K2" s="211"/>
      <c r="L2" s="210"/>
      <c r="M2" s="210"/>
      <c r="N2" s="211">
        <v>14.13</v>
      </c>
      <c r="O2" s="210"/>
      <c r="P2" s="211">
        <v>12.04</v>
      </c>
      <c r="Q2" s="210"/>
      <c r="R2" s="211"/>
      <c r="S2" s="210"/>
      <c r="T2" s="211"/>
      <c r="U2" s="210"/>
      <c r="V2" s="211"/>
      <c r="W2" s="210"/>
      <c r="X2" s="211"/>
      <c r="Y2" s="210"/>
      <c r="Z2" s="211"/>
      <c r="AA2" s="210"/>
      <c r="AB2" s="211">
        <v>13.66</v>
      </c>
      <c r="AC2" s="210"/>
      <c r="AD2" s="211"/>
      <c r="AE2" s="212"/>
      <c r="AF2" s="213"/>
      <c r="AG2" s="210"/>
    </row>
    <row r="3" spans="1:33" ht="24.75" customHeight="1">
      <c r="A3" s="10" t="s">
        <v>59</v>
      </c>
      <c r="B3" s="210">
        <v>14.77</v>
      </c>
      <c r="C3" s="211">
        <v>13.44</v>
      </c>
      <c r="D3" s="210"/>
      <c r="E3" s="211"/>
      <c r="F3" s="210"/>
      <c r="G3" s="211"/>
      <c r="H3" s="210"/>
      <c r="I3" s="211"/>
      <c r="J3" s="210">
        <v>13.31</v>
      </c>
      <c r="K3" s="211"/>
      <c r="L3" s="210"/>
      <c r="M3" s="210"/>
      <c r="N3" s="211">
        <v>13.97</v>
      </c>
      <c r="O3" s="210"/>
      <c r="P3" s="211"/>
      <c r="Q3" s="210"/>
      <c r="R3" s="211"/>
      <c r="S3" s="210"/>
      <c r="T3" s="211"/>
      <c r="U3" s="210"/>
      <c r="V3" s="211"/>
      <c r="W3" s="210"/>
      <c r="X3" s="211">
        <v>14.25</v>
      </c>
      <c r="Y3" s="210"/>
      <c r="Z3" s="211"/>
      <c r="AA3" s="210"/>
      <c r="AB3" s="211">
        <v>13.15</v>
      </c>
      <c r="AC3" s="210"/>
      <c r="AD3" s="211"/>
      <c r="AE3" s="212"/>
      <c r="AF3" s="213"/>
      <c r="AG3" s="210"/>
    </row>
    <row r="4" spans="1:33" ht="24.75" customHeight="1">
      <c r="A4" s="10" t="s">
        <v>60</v>
      </c>
      <c r="B4" s="210"/>
      <c r="C4" s="211">
        <v>12.93</v>
      </c>
      <c r="D4" s="210"/>
      <c r="E4" s="211">
        <v>12.21</v>
      </c>
      <c r="F4" s="210"/>
      <c r="G4" s="211"/>
      <c r="H4" s="210"/>
      <c r="I4" s="211"/>
      <c r="J4" s="210"/>
      <c r="K4" s="211">
        <v>12.34</v>
      </c>
      <c r="L4" s="210"/>
      <c r="M4" s="210"/>
      <c r="N4" s="211">
        <v>14.38</v>
      </c>
      <c r="O4" s="210"/>
      <c r="P4" s="211">
        <v>12.46</v>
      </c>
      <c r="Q4" s="210"/>
      <c r="R4" s="211"/>
      <c r="S4" s="210"/>
      <c r="T4" s="211"/>
      <c r="U4" s="210"/>
      <c r="V4" s="211"/>
      <c r="W4" s="210"/>
      <c r="X4" s="211"/>
      <c r="Y4" s="210"/>
      <c r="Z4" s="211">
        <v>14.12</v>
      </c>
      <c r="AA4" s="210"/>
      <c r="AB4" s="211"/>
      <c r="AC4" s="210"/>
      <c r="AD4" s="211"/>
      <c r="AE4" s="212"/>
      <c r="AF4" s="213"/>
      <c r="AG4" s="210"/>
    </row>
    <row r="5" spans="1:33" ht="24.75" customHeight="1">
      <c r="A5" s="10" t="s">
        <v>61</v>
      </c>
      <c r="B5" s="210">
        <v>13.46</v>
      </c>
      <c r="C5" s="211">
        <v>10.98</v>
      </c>
      <c r="D5" s="210"/>
      <c r="E5" s="211">
        <v>13.77</v>
      </c>
      <c r="F5" s="210">
        <v>13.73</v>
      </c>
      <c r="G5" s="211">
        <v>14.8</v>
      </c>
      <c r="H5" s="210">
        <v>16.87</v>
      </c>
      <c r="I5" s="211"/>
      <c r="J5" s="210">
        <v>14.1</v>
      </c>
      <c r="K5" s="211">
        <v>14.32</v>
      </c>
      <c r="L5" s="210"/>
      <c r="M5" s="210"/>
      <c r="N5" s="211"/>
      <c r="O5" s="210"/>
      <c r="P5" s="211">
        <v>14.9</v>
      </c>
      <c r="Q5" s="210"/>
      <c r="R5" s="211"/>
      <c r="S5" s="210"/>
      <c r="T5" s="211"/>
      <c r="U5" s="210"/>
      <c r="V5" s="211"/>
      <c r="W5" s="210"/>
      <c r="X5" s="211"/>
      <c r="Y5" s="210"/>
      <c r="Z5" s="211"/>
      <c r="AA5" s="210"/>
      <c r="AB5" s="211">
        <v>14.87</v>
      </c>
      <c r="AC5" s="210">
        <v>18.51</v>
      </c>
      <c r="AD5" s="211">
        <v>11.57</v>
      </c>
      <c r="AE5" s="212"/>
      <c r="AF5" s="213"/>
      <c r="AG5" s="210"/>
    </row>
    <row r="6" spans="1:33" ht="24.75" customHeight="1">
      <c r="A6" s="10" t="s">
        <v>62</v>
      </c>
      <c r="B6" s="210">
        <v>12.32</v>
      </c>
      <c r="C6" s="211">
        <v>13.56</v>
      </c>
      <c r="D6" s="210"/>
      <c r="E6" s="211">
        <v>13.51</v>
      </c>
      <c r="F6" s="210"/>
      <c r="G6" s="211"/>
      <c r="H6" s="210">
        <v>12.64</v>
      </c>
      <c r="I6" s="211">
        <v>12.65</v>
      </c>
      <c r="J6" s="210">
        <v>13.02</v>
      </c>
      <c r="K6" s="211"/>
      <c r="L6" s="210">
        <v>12.89</v>
      </c>
      <c r="M6" s="210"/>
      <c r="N6" s="211"/>
      <c r="O6" s="210"/>
      <c r="P6" s="211"/>
      <c r="Q6" s="210"/>
      <c r="R6" s="211"/>
      <c r="S6" s="210"/>
      <c r="T6" s="211">
        <v>12.92</v>
      </c>
      <c r="U6" s="210"/>
      <c r="V6" s="211"/>
      <c r="W6" s="210"/>
      <c r="X6" s="211">
        <v>14.13</v>
      </c>
      <c r="Y6" s="210"/>
      <c r="Z6" s="211"/>
      <c r="AA6" s="210">
        <v>13.26</v>
      </c>
      <c r="AB6" s="211"/>
      <c r="AC6" s="210"/>
      <c r="AD6" s="211"/>
      <c r="AE6" s="212"/>
      <c r="AF6" s="213"/>
      <c r="AG6" s="210"/>
    </row>
    <row r="7" spans="1:33" ht="24.75" customHeight="1">
      <c r="A7" s="10" t="s">
        <v>63</v>
      </c>
      <c r="B7" s="210"/>
      <c r="C7" s="211"/>
      <c r="D7" s="210">
        <v>13.66</v>
      </c>
      <c r="E7" s="211"/>
      <c r="F7" s="210"/>
      <c r="G7" s="211"/>
      <c r="H7" s="210">
        <v>14.6</v>
      </c>
      <c r="I7" s="211"/>
      <c r="J7" s="210"/>
      <c r="K7" s="211"/>
      <c r="L7" s="210"/>
      <c r="M7" s="210"/>
      <c r="N7" s="211"/>
      <c r="O7" s="210">
        <v>15.21</v>
      </c>
      <c r="P7" s="211"/>
      <c r="Q7" s="210">
        <v>14.85</v>
      </c>
      <c r="R7" s="211"/>
      <c r="S7" s="210"/>
      <c r="T7" s="211"/>
      <c r="U7" s="210"/>
      <c r="V7" s="211"/>
      <c r="W7" s="210"/>
      <c r="X7" s="211">
        <v>16.46</v>
      </c>
      <c r="Y7" s="210">
        <v>15.31</v>
      </c>
      <c r="Z7" s="211"/>
      <c r="AA7" s="210"/>
      <c r="AB7" s="211">
        <v>15.12</v>
      </c>
      <c r="AC7" s="210"/>
      <c r="AD7" s="211">
        <v>11.51</v>
      </c>
      <c r="AE7" s="212"/>
      <c r="AF7" s="213"/>
      <c r="AG7" s="210"/>
    </row>
    <row r="8" spans="1:33" ht="24.75" customHeight="1">
      <c r="A8" s="10" t="s">
        <v>64</v>
      </c>
      <c r="B8" s="210"/>
      <c r="C8" s="211">
        <v>14.54</v>
      </c>
      <c r="D8" s="210"/>
      <c r="E8" s="211"/>
      <c r="F8" s="210">
        <v>12.88</v>
      </c>
      <c r="G8" s="211"/>
      <c r="H8" s="210"/>
      <c r="I8" s="211">
        <v>13.07</v>
      </c>
      <c r="J8" s="210"/>
      <c r="K8" s="211"/>
      <c r="L8" s="210"/>
      <c r="M8" s="210"/>
      <c r="N8" s="211"/>
      <c r="O8" s="210"/>
      <c r="P8" s="211"/>
      <c r="Q8" s="210"/>
      <c r="R8" s="211"/>
      <c r="S8" s="210"/>
      <c r="T8" s="211">
        <v>13.76</v>
      </c>
      <c r="U8" s="210"/>
      <c r="V8" s="211"/>
      <c r="W8" s="210"/>
      <c r="X8" s="211"/>
      <c r="Y8" s="210"/>
      <c r="Z8" s="211"/>
      <c r="AA8" s="210"/>
      <c r="AB8" s="211">
        <v>13.17</v>
      </c>
      <c r="AC8" s="210"/>
      <c r="AD8" s="211"/>
      <c r="AE8" s="212"/>
      <c r="AF8" s="213"/>
      <c r="AG8" s="210"/>
    </row>
    <row r="9" spans="1:33" ht="24.75" customHeight="1">
      <c r="A9" s="10" t="s">
        <v>65</v>
      </c>
      <c r="B9" s="210">
        <v>12.57</v>
      </c>
      <c r="C9" s="211"/>
      <c r="D9" s="210"/>
      <c r="E9" s="211"/>
      <c r="F9" s="210"/>
      <c r="G9" s="211"/>
      <c r="H9" s="210"/>
      <c r="I9" s="211"/>
      <c r="J9" s="210"/>
      <c r="K9" s="211"/>
      <c r="L9" s="210"/>
      <c r="M9" s="210"/>
      <c r="N9" s="211"/>
      <c r="O9" s="210"/>
      <c r="P9" s="211"/>
      <c r="Q9" s="210"/>
      <c r="R9" s="211"/>
      <c r="S9" s="210"/>
      <c r="T9" s="211"/>
      <c r="U9" s="210"/>
      <c r="V9" s="211"/>
      <c r="W9" s="210"/>
      <c r="X9" s="211"/>
      <c r="Y9" s="210"/>
      <c r="Z9" s="211">
        <v>11.68</v>
      </c>
      <c r="AA9" s="210"/>
      <c r="AB9" s="211"/>
      <c r="AC9" s="210">
        <v>15.37</v>
      </c>
      <c r="AD9" s="211"/>
      <c r="AE9" s="212"/>
      <c r="AF9" s="213"/>
      <c r="AG9" s="210"/>
    </row>
    <row r="10" spans="1:33" ht="24.75" customHeight="1">
      <c r="A10" s="10" t="s">
        <v>66</v>
      </c>
      <c r="B10" s="210"/>
      <c r="C10" s="211">
        <v>12.34</v>
      </c>
      <c r="D10" s="210">
        <v>12.48</v>
      </c>
      <c r="E10" s="211"/>
      <c r="F10" s="210"/>
      <c r="G10" s="211"/>
      <c r="H10" s="210"/>
      <c r="I10" s="211">
        <v>12.52</v>
      </c>
      <c r="J10" s="210"/>
      <c r="K10" s="211"/>
      <c r="L10" s="210"/>
      <c r="M10" s="210">
        <v>14.64</v>
      </c>
      <c r="N10" s="211"/>
      <c r="O10" s="210"/>
      <c r="P10" s="211"/>
      <c r="Q10" s="210"/>
      <c r="R10" s="211"/>
      <c r="S10" s="210">
        <v>13.58</v>
      </c>
      <c r="T10" s="211"/>
      <c r="U10" s="210"/>
      <c r="V10" s="211"/>
      <c r="W10" s="210"/>
      <c r="X10" s="211">
        <v>12.95</v>
      </c>
      <c r="Y10" s="210"/>
      <c r="Z10" s="211"/>
      <c r="AA10" s="210"/>
      <c r="AB10" s="211"/>
      <c r="AC10" s="210">
        <v>12.81</v>
      </c>
      <c r="AD10" s="211"/>
      <c r="AE10" s="212"/>
      <c r="AF10" s="213"/>
      <c r="AG10" s="210"/>
    </row>
    <row r="11" spans="1:33" ht="24.75" customHeight="1">
      <c r="A11" s="10" t="s">
        <v>67</v>
      </c>
      <c r="B11" s="210">
        <v>12.12</v>
      </c>
      <c r="C11" s="211">
        <v>12.26</v>
      </c>
      <c r="D11" s="210"/>
      <c r="E11" s="211"/>
      <c r="F11" s="210"/>
      <c r="G11" s="211"/>
      <c r="H11" s="210"/>
      <c r="I11" s="211"/>
      <c r="J11" s="210"/>
      <c r="K11" s="211">
        <v>12.67</v>
      </c>
      <c r="L11" s="210"/>
      <c r="M11" s="210"/>
      <c r="N11" s="211">
        <v>13.69</v>
      </c>
      <c r="O11" s="210"/>
      <c r="P11" s="211"/>
      <c r="Q11" s="210"/>
      <c r="R11" s="211"/>
      <c r="S11" s="210"/>
      <c r="T11" s="211"/>
      <c r="U11" s="210"/>
      <c r="V11" s="211"/>
      <c r="W11" s="210">
        <v>13.07</v>
      </c>
      <c r="X11" s="211"/>
      <c r="Y11" s="210"/>
      <c r="Z11" s="211"/>
      <c r="AA11" s="210"/>
      <c r="AB11" s="211">
        <v>12.21</v>
      </c>
      <c r="AC11" s="210"/>
      <c r="AD11" s="211"/>
      <c r="AE11" s="212"/>
      <c r="AF11" s="213"/>
      <c r="AG11" s="210"/>
    </row>
    <row r="12" spans="1:33" ht="24.75" customHeight="1">
      <c r="A12" s="11" t="s">
        <v>68</v>
      </c>
      <c r="B12" s="210">
        <v>12.57</v>
      </c>
      <c r="C12" s="211">
        <v>13.87</v>
      </c>
      <c r="D12" s="210"/>
      <c r="E12" s="211"/>
      <c r="F12" s="210">
        <v>13.37</v>
      </c>
      <c r="G12" s="211"/>
      <c r="H12" s="210"/>
      <c r="I12" s="211"/>
      <c r="J12" s="210">
        <v>12.19</v>
      </c>
      <c r="K12" s="211">
        <v>11.8</v>
      </c>
      <c r="L12" s="210"/>
      <c r="M12" s="210"/>
      <c r="N12" s="211"/>
      <c r="O12" s="210">
        <v>14.55</v>
      </c>
      <c r="P12" s="211"/>
      <c r="Q12" s="210"/>
      <c r="R12" s="211"/>
      <c r="S12" s="210"/>
      <c r="T12" s="211"/>
      <c r="U12" s="210">
        <v>12.61</v>
      </c>
      <c r="V12" s="211"/>
      <c r="W12" s="210">
        <v>11.23</v>
      </c>
      <c r="X12" s="211"/>
      <c r="Y12" s="210"/>
      <c r="Z12" s="211"/>
      <c r="AA12" s="210"/>
      <c r="AB12" s="211"/>
      <c r="AC12" s="210"/>
      <c r="AD12" s="211"/>
      <c r="AE12" s="212"/>
      <c r="AF12" s="213"/>
      <c r="AG12" s="210"/>
    </row>
    <row r="13" spans="1:33" ht="12.75" customHeight="1" thickBot="1">
      <c r="A13" s="12"/>
      <c r="B13" s="13"/>
      <c r="C13" s="13"/>
      <c r="D13" s="13"/>
      <c r="E13" s="13"/>
      <c r="F13" s="13"/>
      <c r="G13" s="14"/>
      <c r="H13" s="13"/>
      <c r="I13" s="15"/>
      <c r="J13" s="15"/>
      <c r="K13" s="15"/>
      <c r="L13" s="15"/>
      <c r="M13" s="15"/>
      <c r="N13" s="15"/>
      <c r="O13" s="16"/>
      <c r="P13" s="15"/>
      <c r="Q13" s="15"/>
      <c r="R13" s="15"/>
      <c r="S13" s="16"/>
      <c r="T13" s="15"/>
      <c r="U13" s="15"/>
      <c r="V13" s="15"/>
      <c r="W13" s="16"/>
      <c r="X13" s="15"/>
      <c r="Y13" s="16"/>
      <c r="Z13" s="16"/>
      <c r="AA13" s="14"/>
      <c r="AB13" s="14"/>
      <c r="AC13" s="14"/>
      <c r="AD13" s="14"/>
      <c r="AE13" s="14"/>
      <c r="AF13" s="14"/>
      <c r="AG13" s="14"/>
    </row>
    <row r="14" spans="1:33" ht="24.75" customHeight="1">
      <c r="A14" s="17" t="s">
        <v>5</v>
      </c>
      <c r="B14" s="18">
        <v>12.98</v>
      </c>
      <c r="C14" s="18">
        <v>12.88</v>
      </c>
      <c r="D14" s="18">
        <v>13.43</v>
      </c>
      <c r="E14" s="18">
        <v>13.27</v>
      </c>
      <c r="F14" s="18">
        <v>13.4</v>
      </c>
      <c r="G14" s="18">
        <v>14.81</v>
      </c>
      <c r="H14" s="18">
        <v>15.47</v>
      </c>
      <c r="I14" s="18">
        <v>12.72</v>
      </c>
      <c r="J14" s="18">
        <v>12.73</v>
      </c>
      <c r="K14" s="18">
        <v>12</v>
      </c>
      <c r="L14" s="18">
        <v>12.9</v>
      </c>
      <c r="M14" s="18">
        <v>14.65</v>
      </c>
      <c r="N14" s="18">
        <v>13.99</v>
      </c>
      <c r="O14" s="18">
        <v>14.89</v>
      </c>
      <c r="P14" s="18">
        <v>13.94</v>
      </c>
      <c r="Q14" s="18">
        <v>14.86</v>
      </c>
      <c r="R14" s="18"/>
      <c r="S14" s="18">
        <v>13.59</v>
      </c>
      <c r="T14" s="18">
        <v>15.28</v>
      </c>
      <c r="U14" s="18">
        <v>12.62</v>
      </c>
      <c r="V14" s="18"/>
      <c r="W14" s="18">
        <v>11.73</v>
      </c>
      <c r="X14" s="18">
        <v>14.6</v>
      </c>
      <c r="Y14" s="18">
        <v>15.31</v>
      </c>
      <c r="Z14" s="18">
        <v>11.82</v>
      </c>
      <c r="AA14" s="18">
        <v>13.26</v>
      </c>
      <c r="AB14" s="18">
        <v>14.18</v>
      </c>
      <c r="AC14" s="18">
        <v>14.11</v>
      </c>
      <c r="AD14" s="18">
        <v>11.55</v>
      </c>
      <c r="AE14" s="18"/>
      <c r="AF14" s="18"/>
      <c r="AG14" s="191"/>
    </row>
  </sheetData>
  <sheetProtection/>
  <printOptions/>
  <pageMargins left="0.1" right="0.12" top="0.24" bottom="0.19" header="0.27" footer="0.23"/>
  <pageSetup horizontalDpi="1200" verticalDpi="12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X21"/>
  <sheetViews>
    <sheetView view="pageBreakPreview" zoomScaleSheetLayoutView="100" zoomScalePageLayoutView="0" workbookViewId="0" topLeftCell="A3">
      <selection activeCell="K7" sqref="K7"/>
    </sheetView>
  </sheetViews>
  <sheetFormatPr defaultColWidth="11.421875" defaultRowHeight="12.75"/>
  <cols>
    <col min="1" max="1" width="34.57421875" style="20" customWidth="1"/>
    <col min="2" max="2" width="4.28125" style="20" customWidth="1"/>
    <col min="3" max="3" width="5.140625" style="22" customWidth="1"/>
    <col min="4" max="4" width="1.421875" style="22" customWidth="1"/>
    <col min="5" max="5" width="16.00390625" style="23" customWidth="1"/>
    <col min="6" max="6" width="6.28125" style="22" hidden="1" customWidth="1"/>
    <col min="7" max="7" width="5.8515625" style="22" hidden="1" customWidth="1"/>
    <col min="8" max="8" width="6.28125" style="22" hidden="1" customWidth="1"/>
    <col min="9" max="9" width="9.28125" style="22" customWidth="1"/>
    <col min="10" max="10" width="1.421875" style="22" customWidth="1"/>
    <col min="11" max="11" width="13.7109375" style="22" customWidth="1"/>
    <col min="12" max="12" width="7.421875" style="22" customWidth="1"/>
    <col min="13" max="13" width="8.421875" style="22" customWidth="1"/>
    <col min="14" max="14" width="12.7109375" style="22" customWidth="1"/>
    <col min="15" max="15" width="7.8515625" style="22" customWidth="1"/>
    <col min="16" max="16" width="9.140625" style="22" customWidth="1"/>
    <col min="17" max="17" width="12.7109375" style="22" bestFit="1" customWidth="1"/>
    <col min="18" max="18" width="9.57421875" style="22" customWidth="1"/>
    <col min="19" max="19" width="4.8515625" style="20" customWidth="1"/>
    <col min="20" max="20" width="8.57421875" style="21" hidden="1" customWidth="1"/>
    <col min="21" max="21" width="9.8515625" style="21" hidden="1" customWidth="1"/>
    <col min="22" max="22" width="9.8515625" style="20" hidden="1" customWidth="1"/>
    <col min="23" max="23" width="7.00390625" style="20" hidden="1" customWidth="1"/>
    <col min="24" max="25" width="0" style="20" hidden="1" customWidth="1"/>
    <col min="26" max="16384" width="11.421875" style="20" customWidth="1"/>
  </cols>
  <sheetData>
    <row r="1" spans="1:18" ht="31.5" customHeight="1" thickBot="1">
      <c r="A1" s="214" t="s">
        <v>87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6"/>
      <c r="R1" s="19"/>
    </row>
    <row r="2" ht="9" customHeight="1" thickBot="1"/>
    <row r="3" spans="1:18" ht="29.25" customHeight="1">
      <c r="A3" s="24" t="s">
        <v>43</v>
      </c>
      <c r="B3" s="25" t="s">
        <v>19</v>
      </c>
      <c r="C3" s="26" t="s">
        <v>44</v>
      </c>
      <c r="D3" s="27"/>
      <c r="E3" s="24" t="s">
        <v>45</v>
      </c>
      <c r="F3" s="25" t="s">
        <v>45</v>
      </c>
      <c r="G3" s="25" t="s">
        <v>46</v>
      </c>
      <c r="H3" s="25" t="s">
        <v>46</v>
      </c>
      <c r="I3" s="26" t="s">
        <v>47</v>
      </c>
      <c r="J3" s="27"/>
      <c r="K3" s="24" t="s">
        <v>45</v>
      </c>
      <c r="L3" s="25" t="s">
        <v>47</v>
      </c>
      <c r="M3" s="26" t="s">
        <v>47</v>
      </c>
      <c r="N3" s="24" t="s">
        <v>45</v>
      </c>
      <c r="O3" s="25" t="s">
        <v>47</v>
      </c>
      <c r="P3" s="26" t="s">
        <v>47</v>
      </c>
      <c r="Q3" s="28" t="s">
        <v>48</v>
      </c>
      <c r="R3" s="27"/>
    </row>
    <row r="4" spans="1:22" ht="29.25" customHeight="1" thickBot="1">
      <c r="A4" s="51"/>
      <c r="B4" s="52"/>
      <c r="C4" s="53"/>
      <c r="D4" s="27"/>
      <c r="E4" s="55" t="s">
        <v>49</v>
      </c>
      <c r="F4" s="52" t="s">
        <v>50</v>
      </c>
      <c r="G4" s="52" t="s">
        <v>51</v>
      </c>
      <c r="H4" s="52" t="s">
        <v>52</v>
      </c>
      <c r="I4" s="53" t="s">
        <v>41</v>
      </c>
      <c r="J4" s="27"/>
      <c r="K4" s="55" t="s">
        <v>19</v>
      </c>
      <c r="L4" s="52" t="s">
        <v>53</v>
      </c>
      <c r="M4" s="53" t="s">
        <v>54</v>
      </c>
      <c r="N4" s="55" t="s">
        <v>44</v>
      </c>
      <c r="O4" s="52" t="s">
        <v>55</v>
      </c>
      <c r="P4" s="53" t="s">
        <v>54</v>
      </c>
      <c r="Q4" s="59" t="s">
        <v>56</v>
      </c>
      <c r="R4" s="27"/>
      <c r="U4" s="21" t="s">
        <v>44</v>
      </c>
      <c r="V4" s="20" t="s">
        <v>19</v>
      </c>
    </row>
    <row r="5" spans="1:20" ht="29.25" customHeight="1">
      <c r="A5" s="145" t="s">
        <v>58</v>
      </c>
      <c r="B5" s="49">
        <v>11</v>
      </c>
      <c r="C5" s="50">
        <v>11</v>
      </c>
      <c r="D5" s="33"/>
      <c r="E5" s="30">
        <v>12.84</v>
      </c>
      <c r="F5" s="49"/>
      <c r="G5" s="49"/>
      <c r="H5" s="49"/>
      <c r="I5" s="54">
        <f aca="true" t="shared" si="0" ref="I5:I16">E5-$E$16</f>
        <v>-0.6600000000000001</v>
      </c>
      <c r="J5" s="33"/>
      <c r="K5" s="29">
        <v>12.69</v>
      </c>
      <c r="L5" s="56">
        <f aca="true" t="shared" si="1" ref="L5:L15">K5-$K$16</f>
        <v>-0.40000000000000036</v>
      </c>
      <c r="M5" s="57">
        <f>K5-$K$16</f>
        <v>-0.40000000000000036</v>
      </c>
      <c r="N5" s="29">
        <v>13.46</v>
      </c>
      <c r="O5" s="56">
        <f aca="true" t="shared" si="2" ref="O5:O16">N5-$N$16</f>
        <v>-0.6099999999999994</v>
      </c>
      <c r="P5" s="57">
        <f>N5-$N$16</f>
        <v>-0.6099999999999994</v>
      </c>
      <c r="Q5" s="58">
        <f aca="true" t="shared" si="3" ref="Q5:Q15">N5-K5</f>
        <v>0.7700000000000014</v>
      </c>
      <c r="R5" s="40"/>
      <c r="S5" s="41"/>
      <c r="T5" s="42"/>
    </row>
    <row r="6" spans="1:24" ht="29.25" customHeight="1">
      <c r="A6" s="146" t="s">
        <v>59</v>
      </c>
      <c r="B6" s="31">
        <v>77</v>
      </c>
      <c r="C6" s="32">
        <v>48</v>
      </c>
      <c r="D6" s="33"/>
      <c r="E6" s="34">
        <v>14.2</v>
      </c>
      <c r="F6" s="31"/>
      <c r="G6" s="31"/>
      <c r="H6" s="31"/>
      <c r="I6" s="35">
        <f t="shared" si="0"/>
        <v>0.6999999999999993</v>
      </c>
      <c r="J6" s="33"/>
      <c r="K6" s="36">
        <v>13.19</v>
      </c>
      <c r="L6" s="37">
        <f t="shared" si="1"/>
        <v>0.09999999999999964</v>
      </c>
      <c r="M6" s="38">
        <f>K6-$K$16</f>
        <v>0.09999999999999964</v>
      </c>
      <c r="N6" s="36">
        <v>15.12</v>
      </c>
      <c r="O6" s="37">
        <f t="shared" si="2"/>
        <v>1.049999999999999</v>
      </c>
      <c r="P6" s="38">
        <f>N6-$N$16</f>
        <v>1.049999999999999</v>
      </c>
      <c r="Q6" s="39">
        <f t="shared" si="3"/>
        <v>1.9299999999999997</v>
      </c>
      <c r="R6" s="40"/>
      <c r="S6" s="41"/>
      <c r="T6" s="42">
        <f aca="true" t="shared" si="4" ref="T6:T15">E6*(C6+B6)</f>
        <v>1775</v>
      </c>
      <c r="U6" s="21">
        <f aca="true" t="shared" si="5" ref="U6:U15">C6*N6</f>
        <v>725.76</v>
      </c>
      <c r="V6" s="20">
        <f aca="true" t="shared" si="6" ref="V6:V15">B6*K6</f>
        <v>1015.63</v>
      </c>
      <c r="X6" s="20">
        <f aca="true" t="shared" si="7" ref="X6:X15">N6*C6</f>
        <v>725.76</v>
      </c>
    </row>
    <row r="7" spans="1:24" ht="29.25" customHeight="1">
      <c r="A7" s="146" t="s">
        <v>60</v>
      </c>
      <c r="B7" s="31">
        <v>27</v>
      </c>
      <c r="C7" s="32">
        <v>27</v>
      </c>
      <c r="D7" s="33"/>
      <c r="E7" s="34">
        <v>12.1</v>
      </c>
      <c r="F7" s="31"/>
      <c r="G7" s="31"/>
      <c r="H7" s="31"/>
      <c r="I7" s="35">
        <f t="shared" si="0"/>
        <v>-1.4000000000000004</v>
      </c>
      <c r="J7" s="33"/>
      <c r="K7" s="36">
        <v>12.52</v>
      </c>
      <c r="L7" s="37">
        <f t="shared" si="1"/>
        <v>-0.5700000000000003</v>
      </c>
      <c r="M7" s="38">
        <f aca="true" t="shared" si="8" ref="M7:M15">K7-$K$16</f>
        <v>-0.5700000000000003</v>
      </c>
      <c r="N7" s="36">
        <v>13.47</v>
      </c>
      <c r="O7" s="37">
        <f t="shared" si="2"/>
        <v>-0.5999999999999996</v>
      </c>
      <c r="P7" s="38">
        <f aca="true" t="shared" si="9" ref="P7:P15">N7-$N$16</f>
        <v>-0.5999999999999996</v>
      </c>
      <c r="Q7" s="39">
        <f t="shared" si="3"/>
        <v>0.9500000000000011</v>
      </c>
      <c r="R7" s="40"/>
      <c r="S7" s="41"/>
      <c r="T7" s="42">
        <f t="shared" si="4"/>
        <v>653.4</v>
      </c>
      <c r="U7" s="21">
        <f t="shared" si="5"/>
        <v>363.69</v>
      </c>
      <c r="V7" s="20">
        <f t="shared" si="6"/>
        <v>338.03999999999996</v>
      </c>
      <c r="X7" s="20">
        <f t="shared" si="7"/>
        <v>363.69</v>
      </c>
    </row>
    <row r="8" spans="1:24" ht="29.25" customHeight="1">
      <c r="A8" s="146" t="s">
        <v>61</v>
      </c>
      <c r="B8" s="31">
        <v>255</v>
      </c>
      <c r="C8" s="32">
        <v>191</v>
      </c>
      <c r="D8" s="33"/>
      <c r="E8" s="34">
        <v>14.31</v>
      </c>
      <c r="F8" s="31"/>
      <c r="G8" s="31"/>
      <c r="H8" s="31"/>
      <c r="I8" s="35">
        <f t="shared" si="0"/>
        <v>0.8100000000000005</v>
      </c>
      <c r="J8" s="33"/>
      <c r="K8" s="36">
        <v>13.86</v>
      </c>
      <c r="L8" s="37">
        <f t="shared" si="1"/>
        <v>0.7699999999999996</v>
      </c>
      <c r="M8" s="38">
        <f t="shared" si="8"/>
        <v>0.7699999999999996</v>
      </c>
      <c r="N8" s="36">
        <v>14.89</v>
      </c>
      <c r="O8" s="37">
        <f t="shared" si="2"/>
        <v>0.8200000000000003</v>
      </c>
      <c r="P8" s="38">
        <f t="shared" si="9"/>
        <v>0.8200000000000003</v>
      </c>
      <c r="Q8" s="39">
        <f t="shared" si="3"/>
        <v>1.0300000000000011</v>
      </c>
      <c r="R8" s="40"/>
      <c r="S8" s="41"/>
      <c r="T8" s="42">
        <f t="shared" si="4"/>
        <v>6382.26</v>
      </c>
      <c r="U8" s="21">
        <f t="shared" si="5"/>
        <v>2843.9900000000002</v>
      </c>
      <c r="V8" s="20">
        <f t="shared" si="6"/>
        <v>3534.2999999999997</v>
      </c>
      <c r="X8" s="20">
        <f t="shared" si="7"/>
        <v>2843.9900000000002</v>
      </c>
    </row>
    <row r="9" spans="1:24" ht="29.25" customHeight="1">
      <c r="A9" s="146" t="s">
        <v>62</v>
      </c>
      <c r="B9" s="31">
        <v>107</v>
      </c>
      <c r="C9" s="32">
        <v>194</v>
      </c>
      <c r="D9" s="33"/>
      <c r="E9" s="34">
        <v>13.18</v>
      </c>
      <c r="F9" s="31"/>
      <c r="G9" s="31"/>
      <c r="H9" s="31"/>
      <c r="I9" s="35">
        <f t="shared" si="0"/>
        <v>-0.3200000000000003</v>
      </c>
      <c r="J9" s="33"/>
      <c r="K9" s="36">
        <v>12.47</v>
      </c>
      <c r="L9" s="37">
        <f t="shared" si="1"/>
        <v>-0.6199999999999992</v>
      </c>
      <c r="M9" s="38">
        <f t="shared" si="8"/>
        <v>-0.6199999999999992</v>
      </c>
      <c r="N9" s="36">
        <v>13.62</v>
      </c>
      <c r="O9" s="37">
        <f t="shared" si="2"/>
        <v>-0.45000000000000107</v>
      </c>
      <c r="P9" s="38">
        <f t="shared" si="9"/>
        <v>-0.45000000000000107</v>
      </c>
      <c r="Q9" s="39">
        <f>N9-K9</f>
        <v>1.1499999999999986</v>
      </c>
      <c r="R9" s="40"/>
      <c r="S9" s="41"/>
      <c r="T9" s="42">
        <f t="shared" si="4"/>
        <v>3967.18</v>
      </c>
      <c r="U9" s="21">
        <f t="shared" si="5"/>
        <v>2642.2799999999997</v>
      </c>
      <c r="V9" s="20">
        <f t="shared" si="6"/>
        <v>1334.29</v>
      </c>
      <c r="X9" s="20">
        <f t="shared" si="7"/>
        <v>2642.2799999999997</v>
      </c>
    </row>
    <row r="10" spans="1:24" ht="29.25" customHeight="1">
      <c r="A10" s="146" t="s">
        <v>63</v>
      </c>
      <c r="B10" s="31">
        <v>160</v>
      </c>
      <c r="C10" s="32">
        <v>119</v>
      </c>
      <c r="D10" s="33"/>
      <c r="E10" s="34">
        <v>14.86</v>
      </c>
      <c r="F10" s="31"/>
      <c r="G10" s="31"/>
      <c r="H10" s="31"/>
      <c r="I10" s="35">
        <f t="shared" si="0"/>
        <v>1.3599999999999994</v>
      </c>
      <c r="J10" s="33"/>
      <c r="K10" s="36">
        <v>14.7</v>
      </c>
      <c r="L10" s="37">
        <f t="shared" si="1"/>
        <v>1.6099999999999994</v>
      </c>
      <c r="M10" s="38">
        <f t="shared" si="8"/>
        <v>1.6099999999999994</v>
      </c>
      <c r="N10" s="36">
        <v>15.08</v>
      </c>
      <c r="O10" s="37">
        <f t="shared" si="2"/>
        <v>1.0099999999999998</v>
      </c>
      <c r="P10" s="38">
        <f t="shared" si="9"/>
        <v>1.0099999999999998</v>
      </c>
      <c r="Q10" s="39">
        <f>N10-K10</f>
        <v>0.3800000000000008</v>
      </c>
      <c r="R10" s="40"/>
      <c r="S10" s="41"/>
      <c r="T10" s="42">
        <f t="shared" si="4"/>
        <v>4145.94</v>
      </c>
      <c r="U10" s="21">
        <f t="shared" si="5"/>
        <v>1794.52</v>
      </c>
      <c r="V10" s="20">
        <f t="shared" si="6"/>
        <v>2352</v>
      </c>
      <c r="X10" s="20">
        <f t="shared" si="7"/>
        <v>1794.52</v>
      </c>
    </row>
    <row r="11" spans="1:24" ht="29.25" customHeight="1">
      <c r="A11" s="146" t="s">
        <v>64</v>
      </c>
      <c r="B11" s="31">
        <v>82</v>
      </c>
      <c r="C11" s="32">
        <v>39</v>
      </c>
      <c r="D11" s="33"/>
      <c r="E11" s="34">
        <v>13.47</v>
      </c>
      <c r="F11" s="31"/>
      <c r="G11" s="31"/>
      <c r="H11" s="31"/>
      <c r="I11" s="35">
        <f t="shared" si="0"/>
        <v>-0.02999999999999936</v>
      </c>
      <c r="J11" s="33"/>
      <c r="K11" s="36">
        <v>12.93</v>
      </c>
      <c r="L11" s="37">
        <f t="shared" si="1"/>
        <v>-0.16000000000000014</v>
      </c>
      <c r="M11" s="38">
        <f t="shared" si="8"/>
        <v>-0.16000000000000014</v>
      </c>
      <c r="N11" s="36">
        <v>14.59</v>
      </c>
      <c r="O11" s="37">
        <f t="shared" si="2"/>
        <v>0.5199999999999996</v>
      </c>
      <c r="P11" s="38">
        <f t="shared" si="9"/>
        <v>0.5199999999999996</v>
      </c>
      <c r="Q11" s="39">
        <f>N11-K11</f>
        <v>1.6600000000000001</v>
      </c>
      <c r="R11" s="40"/>
      <c r="S11" s="41"/>
      <c r="T11" s="42">
        <f t="shared" si="4"/>
        <v>1629.8700000000001</v>
      </c>
      <c r="U11" s="21">
        <f t="shared" si="5"/>
        <v>569.01</v>
      </c>
      <c r="V11" s="20">
        <f t="shared" si="6"/>
        <v>1060.26</v>
      </c>
      <c r="X11" s="20">
        <f t="shared" si="7"/>
        <v>569.01</v>
      </c>
    </row>
    <row r="12" spans="1:24" ht="29.25" customHeight="1">
      <c r="A12" s="146" t="s">
        <v>65</v>
      </c>
      <c r="B12" s="31">
        <v>37</v>
      </c>
      <c r="C12" s="32">
        <v>29</v>
      </c>
      <c r="D12" s="33"/>
      <c r="E12" s="34">
        <v>12.7</v>
      </c>
      <c r="F12" s="31"/>
      <c r="G12" s="31"/>
      <c r="H12" s="31"/>
      <c r="I12" s="35">
        <f t="shared" si="0"/>
        <v>-0.8000000000000007</v>
      </c>
      <c r="J12" s="33"/>
      <c r="K12" s="36">
        <v>12.5</v>
      </c>
      <c r="L12" s="37">
        <f t="shared" si="1"/>
        <v>-0.5899999999999999</v>
      </c>
      <c r="M12" s="38">
        <f t="shared" si="8"/>
        <v>-0.5899999999999999</v>
      </c>
      <c r="N12" s="36">
        <v>14.06</v>
      </c>
      <c r="O12" s="37">
        <f t="shared" si="2"/>
        <v>-0.009999999999999787</v>
      </c>
      <c r="P12" s="38">
        <f t="shared" si="9"/>
        <v>-0.009999999999999787</v>
      </c>
      <c r="Q12" s="39">
        <f t="shared" si="3"/>
        <v>1.5600000000000005</v>
      </c>
      <c r="R12" s="40"/>
      <c r="S12" s="41"/>
      <c r="T12" s="42">
        <f t="shared" si="4"/>
        <v>838.1999999999999</v>
      </c>
      <c r="U12" s="21">
        <f t="shared" si="5"/>
        <v>407.74</v>
      </c>
      <c r="V12" s="20">
        <f t="shared" si="6"/>
        <v>462.5</v>
      </c>
      <c r="X12" s="20">
        <f t="shared" si="7"/>
        <v>407.74</v>
      </c>
    </row>
    <row r="13" spans="1:24" ht="29.25" customHeight="1">
      <c r="A13" s="146" t="s">
        <v>66</v>
      </c>
      <c r="B13" s="31">
        <v>109</v>
      </c>
      <c r="C13" s="32">
        <v>58</v>
      </c>
      <c r="D13" s="33"/>
      <c r="E13" s="34">
        <v>13.15</v>
      </c>
      <c r="F13" s="31"/>
      <c r="G13" s="31"/>
      <c r="H13" s="31"/>
      <c r="I13" s="35">
        <f t="shared" si="0"/>
        <v>-0.34999999999999964</v>
      </c>
      <c r="J13" s="33"/>
      <c r="K13" s="36">
        <v>13.24</v>
      </c>
      <c r="L13" s="37">
        <f t="shared" si="1"/>
        <v>0.15000000000000036</v>
      </c>
      <c r="M13" s="38">
        <f t="shared" si="8"/>
        <v>0.15000000000000036</v>
      </c>
      <c r="N13" s="36">
        <v>12.98</v>
      </c>
      <c r="O13" s="37">
        <f t="shared" si="2"/>
        <v>-1.0899999999999999</v>
      </c>
      <c r="P13" s="38">
        <f t="shared" si="9"/>
        <v>-1.0899999999999999</v>
      </c>
      <c r="Q13" s="39">
        <f t="shared" si="3"/>
        <v>-0.2599999999999998</v>
      </c>
      <c r="R13" s="40"/>
      <c r="S13" s="41"/>
      <c r="T13" s="42">
        <f t="shared" si="4"/>
        <v>2196.05</v>
      </c>
      <c r="U13" s="21">
        <f t="shared" si="5"/>
        <v>752.84</v>
      </c>
      <c r="V13" s="20">
        <f t="shared" si="6"/>
        <v>1443.16</v>
      </c>
      <c r="X13" s="20">
        <f t="shared" si="7"/>
        <v>752.84</v>
      </c>
    </row>
    <row r="14" spans="1:24" ht="29.25" customHeight="1">
      <c r="A14" s="146" t="s">
        <v>67</v>
      </c>
      <c r="B14" s="31">
        <v>80</v>
      </c>
      <c r="C14" s="32">
        <v>30</v>
      </c>
      <c r="D14" s="33"/>
      <c r="E14" s="34">
        <v>12.5</v>
      </c>
      <c r="F14" s="31"/>
      <c r="G14" s="31"/>
      <c r="H14" s="31"/>
      <c r="I14" s="35">
        <f t="shared" si="0"/>
        <v>-1</v>
      </c>
      <c r="J14" s="33"/>
      <c r="K14" s="36">
        <v>12.39</v>
      </c>
      <c r="L14" s="37">
        <f t="shared" si="1"/>
        <v>-0.6999999999999993</v>
      </c>
      <c r="M14" s="38">
        <f t="shared" si="8"/>
        <v>-0.6999999999999993</v>
      </c>
      <c r="N14" s="36">
        <v>13.42</v>
      </c>
      <c r="O14" s="37">
        <f t="shared" si="2"/>
        <v>-0.6500000000000004</v>
      </c>
      <c r="P14" s="38">
        <f t="shared" si="9"/>
        <v>-0.6500000000000004</v>
      </c>
      <c r="Q14" s="39">
        <f t="shared" si="3"/>
        <v>1.0299999999999994</v>
      </c>
      <c r="R14" s="40"/>
      <c r="S14" s="41"/>
      <c r="T14" s="42">
        <f t="shared" si="4"/>
        <v>1375</v>
      </c>
      <c r="U14" s="21">
        <f t="shared" si="5"/>
        <v>402.6</v>
      </c>
      <c r="V14" s="20">
        <f t="shared" si="6"/>
        <v>991.2</v>
      </c>
      <c r="X14" s="20">
        <f t="shared" si="7"/>
        <v>402.6</v>
      </c>
    </row>
    <row r="15" spans="1:24" ht="29.25" customHeight="1" thickBot="1">
      <c r="A15" s="147" t="s">
        <v>68</v>
      </c>
      <c r="B15" s="31">
        <v>313</v>
      </c>
      <c r="C15" s="32">
        <v>167</v>
      </c>
      <c r="D15" s="33"/>
      <c r="E15" s="34">
        <v>12.64</v>
      </c>
      <c r="F15" s="31"/>
      <c r="G15" s="31"/>
      <c r="H15" s="31"/>
      <c r="I15" s="35">
        <f t="shared" si="0"/>
        <v>-0.8599999999999994</v>
      </c>
      <c r="J15" s="33"/>
      <c r="K15" s="36">
        <v>12.42</v>
      </c>
      <c r="L15" s="37">
        <f t="shared" si="1"/>
        <v>-0.6699999999999999</v>
      </c>
      <c r="M15" s="38">
        <f t="shared" si="8"/>
        <v>-0.6699999999999999</v>
      </c>
      <c r="N15" s="36">
        <v>13.05</v>
      </c>
      <c r="O15" s="37">
        <f t="shared" si="2"/>
        <v>-1.0199999999999996</v>
      </c>
      <c r="P15" s="38">
        <f t="shared" si="9"/>
        <v>-1.0199999999999996</v>
      </c>
      <c r="Q15" s="39">
        <f t="shared" si="3"/>
        <v>0.6300000000000008</v>
      </c>
      <c r="R15" s="40"/>
      <c r="S15" s="41"/>
      <c r="T15" s="42">
        <f t="shared" si="4"/>
        <v>6067.200000000001</v>
      </c>
      <c r="U15" s="21">
        <f t="shared" si="5"/>
        <v>2179.35</v>
      </c>
      <c r="V15" s="20">
        <f t="shared" si="6"/>
        <v>3887.46</v>
      </c>
      <c r="X15" s="20">
        <f t="shared" si="7"/>
        <v>2179.35</v>
      </c>
    </row>
    <row r="16" spans="1:24" ht="30" customHeight="1" thickBot="1">
      <c r="A16" s="43" t="s">
        <v>57</v>
      </c>
      <c r="B16" s="44">
        <f>SUM(B5:B15)</f>
        <v>1258</v>
      </c>
      <c r="C16" s="45">
        <f>SUM(C5:C15)</f>
        <v>913</v>
      </c>
      <c r="D16" s="46"/>
      <c r="E16" s="48">
        <v>13.5</v>
      </c>
      <c r="F16" s="44"/>
      <c r="G16" s="44"/>
      <c r="H16" s="44"/>
      <c r="I16" s="45">
        <f t="shared" si="0"/>
        <v>0</v>
      </c>
      <c r="J16" s="46"/>
      <c r="K16" s="48">
        <v>13.09</v>
      </c>
      <c r="L16" s="148">
        <f>K16-$K$16</f>
        <v>0</v>
      </c>
      <c r="M16" s="149">
        <f>K16-$K$16</f>
        <v>0</v>
      </c>
      <c r="N16" s="48">
        <v>14.07</v>
      </c>
      <c r="O16" s="44">
        <f t="shared" si="2"/>
        <v>0</v>
      </c>
      <c r="P16" s="149">
        <f>N16-$N$16</f>
        <v>0</v>
      </c>
      <c r="Q16" s="47">
        <f>N16-K16</f>
        <v>0.9800000000000004</v>
      </c>
      <c r="R16" s="33"/>
      <c r="T16" s="42">
        <f>SUM(T5:T15)</f>
        <v>29030.1</v>
      </c>
      <c r="U16" s="21">
        <f>SUM(SUM(U5:U15))</f>
        <v>12681.78</v>
      </c>
      <c r="V16" s="20">
        <f>SUM(V5:V15)</f>
        <v>16418.84</v>
      </c>
      <c r="X16" s="20">
        <f>SUM(X5:X15)</f>
        <v>12681.78</v>
      </c>
    </row>
    <row r="17" spans="3:23" ht="15">
      <c r="C17" s="20"/>
      <c r="D17" s="20"/>
      <c r="K17" s="23"/>
      <c r="L17" s="23"/>
      <c r="M17" s="23"/>
      <c r="N17" s="23"/>
      <c r="O17" s="23"/>
      <c r="P17" s="23"/>
      <c r="Q17" s="23"/>
      <c r="S17" s="41"/>
      <c r="T17" s="42"/>
      <c r="U17" s="42"/>
      <c r="V17" s="41"/>
      <c r="W17" s="41"/>
    </row>
    <row r="18" spans="2:24" ht="12.75">
      <c r="B18" s="19"/>
      <c r="C18" s="19">
        <f>SUM(B16:C16)</f>
        <v>2171</v>
      </c>
      <c r="D18" s="19"/>
      <c r="E18" s="19"/>
      <c r="U18" s="42"/>
      <c r="V18" s="41"/>
      <c r="W18" s="41"/>
      <c r="X18" s="20">
        <f>X16/SUM(C5:C15)</f>
        <v>13.890230010952903</v>
      </c>
    </row>
    <row r="19" spans="2:23" ht="12" customHeight="1">
      <c r="B19" s="19"/>
      <c r="C19" s="19"/>
      <c r="D19" s="19"/>
      <c r="E19" s="19"/>
      <c r="U19" s="42"/>
      <c r="V19" s="41"/>
      <c r="W19" s="41"/>
    </row>
    <row r="20" ht="12.75">
      <c r="E20" s="19"/>
    </row>
    <row r="21" spans="3:4" ht="15">
      <c r="C21" s="20"/>
      <c r="D21" s="20"/>
    </row>
  </sheetData>
  <sheetProtection/>
  <mergeCells count="1">
    <mergeCell ref="A1:Q1"/>
  </mergeCells>
  <printOptions horizontalCentered="1" verticalCentered="1"/>
  <pageMargins left="0.1968503937007874" right="0.15748031496062992" top="0.1968503937007874" bottom="0.1968503937007874" header="0.1968503937007874" footer="0.196850393700787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M50"/>
  <sheetViews>
    <sheetView view="pageBreakPreview" zoomScale="110" zoomScaleSheetLayoutView="110" zoomScalePageLayoutView="0" workbookViewId="0" topLeftCell="B1">
      <pane xSplit="1" ySplit="4" topLeftCell="C37" activePane="bottomRight" state="frozen"/>
      <selection pane="topLeft" activeCell="B1" sqref="B1"/>
      <selection pane="topRight" activeCell="C1" sqref="C1"/>
      <selection pane="bottomLeft" activeCell="B5" sqref="B5"/>
      <selection pane="bottomRight" activeCell="J59" sqref="J59"/>
    </sheetView>
  </sheetViews>
  <sheetFormatPr defaultColWidth="11.421875" defaultRowHeight="12.75"/>
  <cols>
    <col min="1" max="1" width="2.8515625" style="9" customWidth="1"/>
    <col min="2" max="2" width="25.8515625" style="60" customWidth="1"/>
    <col min="3" max="3" width="9.140625" style="61" customWidth="1"/>
    <col min="4" max="4" width="6.140625" style="62" customWidth="1"/>
    <col min="5" max="5" width="10.57421875" style="61" customWidth="1"/>
    <col min="6" max="6" width="5.8515625" style="62" customWidth="1"/>
    <col min="7" max="7" width="10.140625" style="61" customWidth="1"/>
    <col min="8" max="8" width="8.00390625" style="62" customWidth="1"/>
    <col min="9" max="9" width="11.57421875" style="61" customWidth="1"/>
    <col min="10" max="10" width="12.421875" style="61" customWidth="1"/>
    <col min="11" max="11" width="13.140625" style="61" customWidth="1"/>
    <col min="12" max="12" width="12.140625" style="62" customWidth="1"/>
    <col min="13" max="16384" width="11.421875" style="9" customWidth="1"/>
  </cols>
  <sheetData>
    <row r="1" spans="2:12" ht="21.75" customHeight="1" thickBot="1">
      <c r="B1" s="222" t="s">
        <v>93</v>
      </c>
      <c r="C1" s="223"/>
      <c r="D1" s="223"/>
      <c r="E1" s="223"/>
      <c r="F1" s="223"/>
      <c r="G1" s="223"/>
      <c r="H1" s="223"/>
      <c r="I1" s="223"/>
      <c r="J1" s="223"/>
      <c r="K1" s="223"/>
      <c r="L1" s="224"/>
    </row>
    <row r="2" ht="3" customHeight="1"/>
    <row r="3" spans="2:12" s="63" customFormat="1" ht="13.5" customHeight="1">
      <c r="B3" s="1" t="s">
        <v>10</v>
      </c>
      <c r="C3" s="64" t="s">
        <v>11</v>
      </c>
      <c r="D3" s="65"/>
      <c r="E3" s="66" t="s">
        <v>12</v>
      </c>
      <c r="F3" s="67"/>
      <c r="G3" s="68" t="s">
        <v>13</v>
      </c>
      <c r="H3" s="67"/>
      <c r="I3" s="69" t="s">
        <v>14</v>
      </c>
      <c r="J3" s="70" t="s">
        <v>15</v>
      </c>
      <c r="K3" s="69" t="s">
        <v>16</v>
      </c>
      <c r="L3" s="71" t="s">
        <v>17</v>
      </c>
    </row>
    <row r="4" spans="2:12" s="63" customFormat="1" ht="2.25" customHeight="1" thickBot="1">
      <c r="B4" s="116"/>
      <c r="C4" s="72"/>
      <c r="D4" s="73"/>
      <c r="E4" s="74"/>
      <c r="F4" s="75"/>
      <c r="G4" s="76"/>
      <c r="H4" s="75"/>
      <c r="I4" s="74"/>
      <c r="J4" s="77"/>
      <c r="K4" s="74"/>
      <c r="L4" s="78"/>
    </row>
    <row r="5" spans="1:12" ht="12.75" customHeight="1">
      <c r="A5" s="225" t="s">
        <v>80</v>
      </c>
      <c r="B5" s="2" t="s">
        <v>32</v>
      </c>
      <c r="C5" s="79">
        <f aca="true" t="shared" si="0" ref="C5:C36">SUM(E5,G5)</f>
        <v>90</v>
      </c>
      <c r="D5" s="80">
        <f aca="true" t="shared" si="1" ref="D5:D13">C5/$C$38</f>
        <v>0.041455550437586364</v>
      </c>
      <c r="E5" s="79">
        <v>30</v>
      </c>
      <c r="F5" s="81">
        <f aca="true" t="shared" si="2" ref="F5:F13">E5/$E$38</f>
        <v>0.02384737678855326</v>
      </c>
      <c r="G5" s="82">
        <v>60</v>
      </c>
      <c r="H5" s="81">
        <f aca="true" t="shared" si="3" ref="H5:H13">G5/$G$38</f>
        <v>0.06571741511500548</v>
      </c>
      <c r="I5" s="83">
        <v>12.9</v>
      </c>
      <c r="J5" s="84">
        <v>11.03</v>
      </c>
      <c r="K5" s="85">
        <v>13.73</v>
      </c>
      <c r="L5" s="86">
        <f aca="true" t="shared" si="4" ref="L5:L13">K5-J5</f>
        <v>2.700000000000001</v>
      </c>
    </row>
    <row r="6" spans="1:12" ht="12.75" customHeight="1">
      <c r="A6" s="226"/>
      <c r="B6" s="2" t="s">
        <v>3</v>
      </c>
      <c r="C6" s="79">
        <f t="shared" si="0"/>
        <v>94</v>
      </c>
      <c r="D6" s="80">
        <f t="shared" si="1"/>
        <v>0.04329801934592354</v>
      </c>
      <c r="E6" s="79">
        <v>46</v>
      </c>
      <c r="F6" s="81">
        <f t="shared" si="2"/>
        <v>0.03656597774244833</v>
      </c>
      <c r="G6" s="82">
        <v>48</v>
      </c>
      <c r="H6" s="81">
        <f t="shared" si="3"/>
        <v>0.05257393209200438</v>
      </c>
      <c r="I6" s="83">
        <v>14.81</v>
      </c>
      <c r="J6" s="84">
        <v>15.48</v>
      </c>
      <c r="K6" s="85">
        <v>14.18</v>
      </c>
      <c r="L6" s="86">
        <f t="shared" si="4"/>
        <v>-1.3000000000000007</v>
      </c>
    </row>
    <row r="7" spans="1:12" ht="12.75" customHeight="1">
      <c r="A7" s="226"/>
      <c r="B7" s="2" t="s">
        <v>7</v>
      </c>
      <c r="C7" s="79">
        <f t="shared" si="0"/>
        <v>147</v>
      </c>
      <c r="D7" s="80">
        <f t="shared" si="1"/>
        <v>0.06771073238139107</v>
      </c>
      <c r="E7" s="79">
        <v>70</v>
      </c>
      <c r="F7" s="81">
        <f t="shared" si="2"/>
        <v>0.05564387917329094</v>
      </c>
      <c r="G7" s="82">
        <v>77</v>
      </c>
      <c r="H7" s="81">
        <f t="shared" si="3"/>
        <v>0.08433734939759036</v>
      </c>
      <c r="I7" s="83">
        <v>14.11</v>
      </c>
      <c r="J7" s="84">
        <v>14.2</v>
      </c>
      <c r="K7" s="85">
        <v>14.47</v>
      </c>
      <c r="L7" s="86">
        <f t="shared" si="4"/>
        <v>0.27000000000000135</v>
      </c>
    </row>
    <row r="8" spans="1:12" ht="12.75" customHeight="1">
      <c r="A8" s="226"/>
      <c r="B8" s="2" t="s">
        <v>24</v>
      </c>
      <c r="C8" s="79">
        <f t="shared" si="0"/>
        <v>321</v>
      </c>
      <c r="D8" s="80">
        <f t="shared" si="1"/>
        <v>0.14785812989405803</v>
      </c>
      <c r="E8" s="79">
        <v>189</v>
      </c>
      <c r="F8" s="81">
        <f t="shared" si="2"/>
        <v>0.15023847376788554</v>
      </c>
      <c r="G8" s="82">
        <v>132</v>
      </c>
      <c r="H8" s="81">
        <f t="shared" si="3"/>
        <v>0.14457831325301204</v>
      </c>
      <c r="I8" s="83">
        <v>12.72</v>
      </c>
      <c r="J8" s="84">
        <v>12.18</v>
      </c>
      <c r="K8" s="85">
        <v>13.51</v>
      </c>
      <c r="L8" s="86">
        <f t="shared" si="4"/>
        <v>1.33</v>
      </c>
    </row>
    <row r="9" spans="1:12" ht="12.75" customHeight="1">
      <c r="A9" s="226"/>
      <c r="B9" s="2" t="s">
        <v>25</v>
      </c>
      <c r="C9" s="79">
        <f t="shared" si="0"/>
        <v>225</v>
      </c>
      <c r="D9" s="80">
        <f t="shared" si="1"/>
        <v>0.10363887609396591</v>
      </c>
      <c r="E9" s="79">
        <v>134</v>
      </c>
      <c r="F9" s="81">
        <f t="shared" si="2"/>
        <v>0.10651828298887123</v>
      </c>
      <c r="G9" s="82">
        <v>91</v>
      </c>
      <c r="H9" s="81">
        <f t="shared" si="3"/>
        <v>0.09967141292442497</v>
      </c>
      <c r="I9" s="83">
        <v>13.99</v>
      </c>
      <c r="J9" s="84">
        <v>13.06</v>
      </c>
      <c r="K9" s="85">
        <v>15.32</v>
      </c>
      <c r="L9" s="86">
        <f t="shared" si="4"/>
        <v>2.26</v>
      </c>
    </row>
    <row r="10" spans="1:12" ht="12.75" customHeight="1">
      <c r="A10" s="226"/>
      <c r="B10" s="2" t="s">
        <v>23</v>
      </c>
      <c r="C10" s="79">
        <f t="shared" si="0"/>
        <v>413</v>
      </c>
      <c r="D10" s="80">
        <f t="shared" si="1"/>
        <v>0.190234914785813</v>
      </c>
      <c r="E10" s="79">
        <v>246</v>
      </c>
      <c r="F10" s="81">
        <f t="shared" si="2"/>
        <v>0.19554848966613672</v>
      </c>
      <c r="G10" s="82">
        <v>167</v>
      </c>
      <c r="H10" s="81">
        <f t="shared" si="3"/>
        <v>0.1829134720700986</v>
      </c>
      <c r="I10" s="83">
        <v>13.4</v>
      </c>
      <c r="J10" s="84">
        <v>12.84</v>
      </c>
      <c r="K10" s="85">
        <v>14.23</v>
      </c>
      <c r="L10" s="86">
        <f t="shared" si="4"/>
        <v>1.3900000000000006</v>
      </c>
    </row>
    <row r="11" spans="1:12" ht="12.75" customHeight="1">
      <c r="A11" s="226"/>
      <c r="B11" s="2" t="s">
        <v>85</v>
      </c>
      <c r="C11" s="79">
        <f t="shared" si="0"/>
        <v>0</v>
      </c>
      <c r="D11" s="80">
        <f t="shared" si="1"/>
        <v>0</v>
      </c>
      <c r="E11" s="79"/>
      <c r="F11" s="81">
        <f t="shared" si="2"/>
        <v>0</v>
      </c>
      <c r="G11" s="82"/>
      <c r="H11" s="81">
        <f t="shared" si="3"/>
        <v>0</v>
      </c>
      <c r="I11" s="83"/>
      <c r="J11" s="84"/>
      <c r="K11" s="85"/>
      <c r="L11" s="86">
        <f t="shared" si="4"/>
        <v>0</v>
      </c>
    </row>
    <row r="12" spans="1:12" ht="12.75" customHeight="1">
      <c r="A12" s="226"/>
      <c r="B12" s="2" t="s">
        <v>35</v>
      </c>
      <c r="C12" s="79">
        <f t="shared" si="0"/>
        <v>284</v>
      </c>
      <c r="D12" s="80">
        <f t="shared" si="1"/>
        <v>0.1308152924919392</v>
      </c>
      <c r="E12" s="79">
        <v>187</v>
      </c>
      <c r="F12" s="81">
        <f t="shared" si="2"/>
        <v>0.14864864864864866</v>
      </c>
      <c r="G12" s="82">
        <v>97</v>
      </c>
      <c r="H12" s="81">
        <f t="shared" si="3"/>
        <v>0.10624315443592552</v>
      </c>
      <c r="I12" s="83">
        <v>12</v>
      </c>
      <c r="J12" s="84">
        <v>11.88</v>
      </c>
      <c r="K12" s="85">
        <v>12.5</v>
      </c>
      <c r="L12" s="86">
        <f t="shared" si="4"/>
        <v>0.6199999999999992</v>
      </c>
    </row>
    <row r="13" spans="1:13" ht="12.75" customHeight="1" thickBot="1">
      <c r="A13" s="227"/>
      <c r="B13" s="2" t="s">
        <v>26</v>
      </c>
      <c r="C13" s="79">
        <f t="shared" si="0"/>
        <v>328</v>
      </c>
      <c r="D13" s="80">
        <f t="shared" si="1"/>
        <v>0.1510824504836481</v>
      </c>
      <c r="E13" s="79">
        <v>199</v>
      </c>
      <c r="F13" s="81">
        <f t="shared" si="2"/>
        <v>0.15818759936406995</v>
      </c>
      <c r="G13" s="82">
        <v>129</v>
      </c>
      <c r="H13" s="81">
        <f t="shared" si="3"/>
        <v>0.14129244249726178</v>
      </c>
      <c r="I13" s="83">
        <v>15.47</v>
      </c>
      <c r="J13" s="84">
        <v>15.06</v>
      </c>
      <c r="K13" s="85">
        <v>16.47</v>
      </c>
      <c r="L13" s="86">
        <f t="shared" si="4"/>
        <v>1.4099999999999984</v>
      </c>
      <c r="M13" s="87">
        <f>SUM(H5:H13)</f>
        <v>0.877327491785323</v>
      </c>
    </row>
    <row r="14" spans="2:12" s="63" customFormat="1" ht="2.25" customHeight="1" thickBot="1">
      <c r="B14" s="175"/>
      <c r="C14" s="151">
        <f t="shared" si="0"/>
        <v>0</v>
      </c>
      <c r="D14" s="176"/>
      <c r="E14" s="153"/>
      <c r="F14" s="177"/>
      <c r="G14" s="178"/>
      <c r="H14" s="177"/>
      <c r="I14" s="178"/>
      <c r="J14" s="178"/>
      <c r="K14" s="179"/>
      <c r="L14" s="180"/>
    </row>
    <row r="15" spans="1:12" ht="12.75" customHeight="1">
      <c r="A15" s="228" t="s">
        <v>79</v>
      </c>
      <c r="B15" s="126" t="s">
        <v>27</v>
      </c>
      <c r="C15" s="161">
        <f t="shared" si="0"/>
        <v>217</v>
      </c>
      <c r="D15" s="127">
        <f>C15/$C$38</f>
        <v>0.09995393827729157</v>
      </c>
      <c r="E15" s="161">
        <v>122</v>
      </c>
      <c r="F15" s="128">
        <f>E15/$E$38</f>
        <v>0.09697933227344992</v>
      </c>
      <c r="G15" s="162">
        <v>95</v>
      </c>
      <c r="H15" s="128">
        <f>G15/$G$38</f>
        <v>0.10405257393209201</v>
      </c>
      <c r="I15" s="163">
        <v>13.94</v>
      </c>
      <c r="J15" s="164">
        <v>14.06</v>
      </c>
      <c r="K15" s="131">
        <v>14.53</v>
      </c>
      <c r="L15" s="132">
        <f>K15-J15</f>
        <v>0.46999999999999886</v>
      </c>
    </row>
    <row r="16" spans="1:12" ht="11.25" customHeight="1">
      <c r="A16" s="229"/>
      <c r="B16" s="133" t="s">
        <v>75</v>
      </c>
      <c r="C16" s="79">
        <f t="shared" si="0"/>
        <v>117</v>
      </c>
      <c r="D16" s="80">
        <f>C16/$C$38</f>
        <v>0.05389221556886228</v>
      </c>
      <c r="E16" s="112">
        <v>56</v>
      </c>
      <c r="F16" s="81">
        <f>E16/$E$38</f>
        <v>0.04451510333863275</v>
      </c>
      <c r="G16" s="113">
        <v>61</v>
      </c>
      <c r="H16" s="81">
        <f>G16/$G$38</f>
        <v>0.06681270536692223</v>
      </c>
      <c r="I16" s="83">
        <v>15.31</v>
      </c>
      <c r="J16" s="114">
        <v>15.13</v>
      </c>
      <c r="K16" s="115">
        <v>15.49</v>
      </c>
      <c r="L16" s="187">
        <f>K16-J16</f>
        <v>0.35999999999999943</v>
      </c>
    </row>
    <row r="17" spans="1:12" ht="12.75" customHeight="1">
      <c r="A17" s="229"/>
      <c r="B17" s="133" t="s">
        <v>38</v>
      </c>
      <c r="C17" s="79">
        <f t="shared" si="0"/>
        <v>90</v>
      </c>
      <c r="D17" s="80">
        <f>C17/$C$38</f>
        <v>0.041455550437586364</v>
      </c>
      <c r="E17" s="79">
        <v>30</v>
      </c>
      <c r="F17" s="81">
        <f>E17/$E$38</f>
        <v>0.02384737678855326</v>
      </c>
      <c r="G17" s="82">
        <v>60</v>
      </c>
      <c r="H17" s="81">
        <f>G17/$G$38</f>
        <v>0.06571741511500548</v>
      </c>
      <c r="I17" s="83">
        <v>13.26</v>
      </c>
      <c r="J17" s="84">
        <v>12.77</v>
      </c>
      <c r="K17" s="85">
        <v>13.51</v>
      </c>
      <c r="L17" s="134">
        <f aca="true" t="shared" si="5" ref="L17:L33">K17-J17</f>
        <v>0.7400000000000002</v>
      </c>
    </row>
    <row r="18" spans="1:12" ht="11.25" customHeight="1">
      <c r="A18" s="229"/>
      <c r="B18" s="133" t="s">
        <v>8</v>
      </c>
      <c r="C18" s="79">
        <f t="shared" si="0"/>
        <v>232</v>
      </c>
      <c r="D18" s="80">
        <f>C18/$C$38</f>
        <v>0.10686319668355597</v>
      </c>
      <c r="E18" s="79">
        <v>133</v>
      </c>
      <c r="F18" s="81">
        <f>E18/$E$38</f>
        <v>0.10572337042925278</v>
      </c>
      <c r="G18" s="82">
        <v>99</v>
      </c>
      <c r="H18" s="81">
        <f>G18/$G$38</f>
        <v>0.10843373493975904</v>
      </c>
      <c r="I18" s="83">
        <v>11.73</v>
      </c>
      <c r="J18" s="84">
        <v>11.33</v>
      </c>
      <c r="K18" s="85">
        <v>12.31</v>
      </c>
      <c r="L18" s="134">
        <f t="shared" si="5"/>
        <v>0.9800000000000004</v>
      </c>
    </row>
    <row r="19" spans="1:13" ht="12.75" customHeight="1" thickBot="1">
      <c r="A19" s="229"/>
      <c r="B19" s="135" t="s">
        <v>0</v>
      </c>
      <c r="C19" s="166">
        <f t="shared" si="0"/>
        <v>88</v>
      </c>
      <c r="D19" s="136">
        <f>C19/$C$38</f>
        <v>0.04053431598341778</v>
      </c>
      <c r="E19" s="166">
        <v>45</v>
      </c>
      <c r="F19" s="137">
        <f>E19/$E$38</f>
        <v>0.03577106518282989</v>
      </c>
      <c r="G19" s="188">
        <v>43</v>
      </c>
      <c r="H19" s="137">
        <f>G19/$G$38</f>
        <v>0.047097480832420595</v>
      </c>
      <c r="I19" s="189">
        <v>11.82</v>
      </c>
      <c r="J19" s="190">
        <v>11.32</v>
      </c>
      <c r="K19" s="140">
        <v>13.43</v>
      </c>
      <c r="L19" s="141">
        <f t="shared" si="5"/>
        <v>2.1099999999999994</v>
      </c>
      <c r="M19" s="87">
        <f>SUM(H15:H19)</f>
        <v>0.39211391018619934</v>
      </c>
    </row>
    <row r="20" spans="2:12" ht="2.25" customHeight="1" thickBot="1">
      <c r="B20" s="181"/>
      <c r="C20" s="156">
        <f t="shared" si="0"/>
        <v>0</v>
      </c>
      <c r="D20" s="182"/>
      <c r="E20" s="183"/>
      <c r="F20" s="184"/>
      <c r="G20" s="185"/>
      <c r="H20" s="184"/>
      <c r="I20" s="183"/>
      <c r="J20" s="183"/>
      <c r="K20" s="186"/>
      <c r="L20" s="186">
        <f t="shared" si="5"/>
        <v>0</v>
      </c>
    </row>
    <row r="21" spans="1:12" ht="12.75" customHeight="1">
      <c r="A21" s="225" t="s">
        <v>78</v>
      </c>
      <c r="B21" s="3" t="s">
        <v>37</v>
      </c>
      <c r="C21" s="161">
        <f t="shared" si="0"/>
        <v>227</v>
      </c>
      <c r="D21" s="80">
        <f>C21/$C$38</f>
        <v>0.1045601105481345</v>
      </c>
      <c r="E21" s="79">
        <v>136</v>
      </c>
      <c r="F21" s="81">
        <f>E21/$E$38</f>
        <v>0.10810810810810811</v>
      </c>
      <c r="G21" s="82">
        <v>91</v>
      </c>
      <c r="H21" s="81">
        <f>G21/$G$38</f>
        <v>0.09967141292442497</v>
      </c>
      <c r="I21" s="83">
        <v>12.62</v>
      </c>
      <c r="J21" s="84">
        <v>12.5</v>
      </c>
      <c r="K21" s="85">
        <v>12.79</v>
      </c>
      <c r="L21" s="86">
        <f t="shared" si="5"/>
        <v>0.28999999999999915</v>
      </c>
    </row>
    <row r="22" spans="1:12" ht="12.75" customHeight="1">
      <c r="A22" s="226"/>
      <c r="B22" s="3" t="s">
        <v>1</v>
      </c>
      <c r="C22" s="79">
        <f t="shared" si="0"/>
        <v>112</v>
      </c>
      <c r="D22" s="80">
        <f>C22/$C$38</f>
        <v>0.05158912943344081</v>
      </c>
      <c r="E22" s="79">
        <v>74</v>
      </c>
      <c r="F22" s="81">
        <f>E22/$E$38</f>
        <v>0.058823529411764705</v>
      </c>
      <c r="G22" s="82">
        <v>38</v>
      </c>
      <c r="H22" s="81">
        <f>G22/$G$38</f>
        <v>0.0416210295728368</v>
      </c>
      <c r="I22" s="83">
        <v>11.55</v>
      </c>
      <c r="J22" s="84">
        <v>11.44</v>
      </c>
      <c r="K22" s="85">
        <v>11.77</v>
      </c>
      <c r="L22" s="86">
        <f t="shared" si="5"/>
        <v>0.33000000000000007</v>
      </c>
    </row>
    <row r="23" spans="1:12" ht="12.75" customHeight="1">
      <c r="A23" s="226"/>
      <c r="B23" s="3" t="s">
        <v>81</v>
      </c>
      <c r="C23" s="79">
        <f t="shared" si="0"/>
        <v>87</v>
      </c>
      <c r="D23" s="80">
        <f>C23/$C$38</f>
        <v>0.04007369875633349</v>
      </c>
      <c r="E23" s="79">
        <v>72</v>
      </c>
      <c r="F23" s="81">
        <f>E23/$E$38</f>
        <v>0.057233704292527825</v>
      </c>
      <c r="G23" s="82">
        <v>15</v>
      </c>
      <c r="H23" s="81">
        <f>G23/$G$38</f>
        <v>0.01642935377875137</v>
      </c>
      <c r="I23" s="83">
        <v>14.65</v>
      </c>
      <c r="J23" s="84">
        <v>14.92</v>
      </c>
      <c r="K23" s="85">
        <v>13.35</v>
      </c>
      <c r="L23" s="86">
        <f t="shared" si="5"/>
        <v>-1.5700000000000003</v>
      </c>
    </row>
    <row r="24" spans="1:12" ht="12.75" customHeight="1">
      <c r="A24" s="226"/>
      <c r="B24" s="4" t="s">
        <v>2</v>
      </c>
      <c r="C24" s="79">
        <f t="shared" si="0"/>
        <v>224</v>
      </c>
      <c r="D24" s="80">
        <f>C24/$C$38</f>
        <v>0.10317825886688162</v>
      </c>
      <c r="E24" s="79">
        <v>183</v>
      </c>
      <c r="F24" s="81">
        <f>E24/$E$38</f>
        <v>0.14546899841017488</v>
      </c>
      <c r="G24" s="82">
        <v>41</v>
      </c>
      <c r="H24" s="81">
        <f>G24/$G$38</f>
        <v>0.044906900328587074</v>
      </c>
      <c r="I24" s="83">
        <v>14.89</v>
      </c>
      <c r="J24" s="84">
        <v>15</v>
      </c>
      <c r="K24" s="85">
        <v>14.4</v>
      </c>
      <c r="L24" s="86">
        <f t="shared" si="5"/>
        <v>-0.5999999999999996</v>
      </c>
    </row>
    <row r="25" spans="1:13" ht="12.75" customHeight="1">
      <c r="A25" s="226"/>
      <c r="B25" s="3" t="s">
        <v>6</v>
      </c>
      <c r="C25" s="79">
        <f t="shared" si="0"/>
        <v>72</v>
      </c>
      <c r="D25" s="80">
        <f>C25/$C$38</f>
        <v>0.033164440350069095</v>
      </c>
      <c r="E25" s="79">
        <v>62</v>
      </c>
      <c r="F25" s="81">
        <f>E25/$E$38</f>
        <v>0.0492845786963434</v>
      </c>
      <c r="G25" s="193">
        <v>10</v>
      </c>
      <c r="H25" s="88">
        <f>G25/$G$38</f>
        <v>0.01095290251916758</v>
      </c>
      <c r="I25" s="83">
        <v>13.59</v>
      </c>
      <c r="J25" s="84">
        <v>13.7</v>
      </c>
      <c r="K25" s="85">
        <v>12.89</v>
      </c>
      <c r="L25" s="86">
        <f t="shared" si="5"/>
        <v>-0.8099999999999987</v>
      </c>
      <c r="M25" s="87">
        <f>SUM(H21:H25)</f>
        <v>0.2135815991237678</v>
      </c>
    </row>
    <row r="26" spans="2:12" ht="3" customHeight="1" thickBot="1">
      <c r="B26" s="150"/>
      <c r="C26" s="151">
        <f t="shared" si="0"/>
        <v>0</v>
      </c>
      <c r="D26" s="152"/>
      <c r="E26" s="153"/>
      <c r="F26" s="154"/>
      <c r="G26" s="154"/>
      <c r="H26" s="154"/>
      <c r="I26" s="154"/>
      <c r="J26" s="153"/>
      <c r="K26" s="155"/>
      <c r="L26" s="155">
        <f t="shared" si="5"/>
        <v>0</v>
      </c>
    </row>
    <row r="27" spans="1:12" ht="14.25" customHeight="1">
      <c r="A27" s="219" t="s">
        <v>77</v>
      </c>
      <c r="B27" s="126" t="s">
        <v>31</v>
      </c>
      <c r="C27" s="161">
        <f t="shared" si="0"/>
        <v>381</v>
      </c>
      <c r="D27" s="127">
        <f aca="true" t="shared" si="6" ref="D27:D33">C27/$C$38</f>
        <v>0.17549516351911562</v>
      </c>
      <c r="E27" s="161">
        <v>243</v>
      </c>
      <c r="F27" s="128">
        <f aca="true" t="shared" si="7" ref="F27:F33">E27/$E$38</f>
        <v>0.1931637519872814</v>
      </c>
      <c r="G27" s="162">
        <v>138</v>
      </c>
      <c r="H27" s="128">
        <f aca="true" t="shared" si="8" ref="H27:H33">G27/$G$38</f>
        <v>0.1511500547645126</v>
      </c>
      <c r="I27" s="163">
        <v>12.73</v>
      </c>
      <c r="J27" s="164">
        <v>12.23</v>
      </c>
      <c r="K27" s="131">
        <v>13.59</v>
      </c>
      <c r="L27" s="132">
        <f t="shared" si="5"/>
        <v>1.3599999999999994</v>
      </c>
    </row>
    <row r="28" spans="1:12" ht="14.25" customHeight="1">
      <c r="A28" s="220"/>
      <c r="B28" s="133" t="s">
        <v>21</v>
      </c>
      <c r="C28" s="79">
        <f t="shared" si="0"/>
        <v>195</v>
      </c>
      <c r="D28" s="80">
        <f t="shared" si="6"/>
        <v>0.08982035928143713</v>
      </c>
      <c r="E28" s="79">
        <v>97</v>
      </c>
      <c r="F28" s="81">
        <f t="shared" si="7"/>
        <v>0.07710651828298887</v>
      </c>
      <c r="G28" s="82">
        <v>98</v>
      </c>
      <c r="H28" s="81">
        <f t="shared" si="8"/>
        <v>0.10733844468784227</v>
      </c>
      <c r="I28" s="83">
        <v>13.27</v>
      </c>
      <c r="J28" s="84">
        <v>12.56</v>
      </c>
      <c r="K28" s="85">
        <v>14.35</v>
      </c>
      <c r="L28" s="134">
        <f t="shared" si="5"/>
        <v>1.7899999999999991</v>
      </c>
    </row>
    <row r="29" spans="1:12" ht="14.25" customHeight="1">
      <c r="A29" s="220"/>
      <c r="B29" s="133" t="s">
        <v>33</v>
      </c>
      <c r="C29" s="79">
        <f t="shared" si="0"/>
        <v>114</v>
      </c>
      <c r="D29" s="80">
        <f t="shared" si="6"/>
        <v>0.0525103638876094</v>
      </c>
      <c r="E29" s="79">
        <v>30</v>
      </c>
      <c r="F29" s="81">
        <f t="shared" si="7"/>
        <v>0.02384737678855326</v>
      </c>
      <c r="G29" s="82">
        <v>84</v>
      </c>
      <c r="H29" s="81">
        <f t="shared" si="8"/>
        <v>0.09200438116100766</v>
      </c>
      <c r="I29" s="83">
        <v>13.28</v>
      </c>
      <c r="J29" s="84">
        <v>13.61</v>
      </c>
      <c r="K29" s="85">
        <v>13.15</v>
      </c>
      <c r="L29" s="134">
        <f t="shared" si="5"/>
        <v>-0.4599999999999991</v>
      </c>
    </row>
    <row r="30" spans="1:12" ht="15.75" customHeight="1">
      <c r="A30" s="220"/>
      <c r="B30" s="133" t="s">
        <v>22</v>
      </c>
      <c r="C30" s="79">
        <f t="shared" si="0"/>
        <v>57</v>
      </c>
      <c r="D30" s="80">
        <f t="shared" si="6"/>
        <v>0.0262551819438047</v>
      </c>
      <c r="E30" s="79">
        <v>20</v>
      </c>
      <c r="F30" s="81">
        <f t="shared" si="7"/>
        <v>0.01589825119236884</v>
      </c>
      <c r="G30" s="82">
        <v>37</v>
      </c>
      <c r="H30" s="81">
        <f t="shared" si="8"/>
        <v>0.040525739320920046</v>
      </c>
      <c r="I30" s="83">
        <v>14.86</v>
      </c>
      <c r="J30" s="84">
        <v>14.4</v>
      </c>
      <c r="K30" s="85">
        <v>15.09</v>
      </c>
      <c r="L30" s="134">
        <f t="shared" si="5"/>
        <v>0.6899999999999995</v>
      </c>
    </row>
    <row r="31" spans="1:12" ht="14.25" customHeight="1">
      <c r="A31" s="220"/>
      <c r="B31" s="133" t="s">
        <v>20</v>
      </c>
      <c r="C31" s="79">
        <f t="shared" si="0"/>
        <v>493</v>
      </c>
      <c r="D31" s="80">
        <f t="shared" si="6"/>
        <v>0.22708429295255642</v>
      </c>
      <c r="E31" s="79">
        <v>320</v>
      </c>
      <c r="F31" s="81">
        <f t="shared" si="7"/>
        <v>0.2543720190779014</v>
      </c>
      <c r="G31" s="82">
        <v>173</v>
      </c>
      <c r="H31" s="81">
        <f t="shared" si="8"/>
        <v>0.18948521358159912</v>
      </c>
      <c r="I31" s="83">
        <v>12.88</v>
      </c>
      <c r="J31" s="84">
        <v>12.59</v>
      </c>
      <c r="K31" s="85">
        <v>13.5</v>
      </c>
      <c r="L31" s="134">
        <f t="shared" si="5"/>
        <v>0.9100000000000001</v>
      </c>
    </row>
    <row r="32" spans="1:12" ht="14.25" customHeight="1">
      <c r="A32" s="220"/>
      <c r="B32" s="133" t="s">
        <v>29</v>
      </c>
      <c r="C32" s="79">
        <f t="shared" si="0"/>
        <v>574</v>
      </c>
      <c r="D32" s="80">
        <f t="shared" si="6"/>
        <v>0.2643942883463842</v>
      </c>
      <c r="E32" s="79">
        <v>321</v>
      </c>
      <c r="F32" s="81">
        <f t="shared" si="7"/>
        <v>0.25516693163751986</v>
      </c>
      <c r="G32" s="82">
        <v>253</v>
      </c>
      <c r="H32" s="81">
        <f t="shared" si="8"/>
        <v>0.27710843373493976</v>
      </c>
      <c r="I32" s="83">
        <v>12.98</v>
      </c>
      <c r="J32" s="84">
        <v>12.47</v>
      </c>
      <c r="K32" s="85">
        <v>13.59</v>
      </c>
      <c r="L32" s="134">
        <f t="shared" si="5"/>
        <v>1.1199999999999992</v>
      </c>
    </row>
    <row r="33" spans="1:13" ht="14.25" customHeight="1">
      <c r="A33" s="221"/>
      <c r="B33" s="133" t="s">
        <v>28</v>
      </c>
      <c r="C33" s="79">
        <f t="shared" si="0"/>
        <v>133</v>
      </c>
      <c r="D33" s="80">
        <f t="shared" si="6"/>
        <v>0.06126209120221096</v>
      </c>
      <c r="E33" s="79">
        <v>59</v>
      </c>
      <c r="F33" s="81">
        <f t="shared" si="7"/>
        <v>0.04689984101748808</v>
      </c>
      <c r="G33" s="82">
        <v>74</v>
      </c>
      <c r="H33" s="81">
        <f t="shared" si="8"/>
        <v>0.08105147864184009</v>
      </c>
      <c r="I33" s="83">
        <v>13.43</v>
      </c>
      <c r="J33" s="84">
        <v>12.46</v>
      </c>
      <c r="K33" s="85">
        <v>14.21</v>
      </c>
      <c r="L33" s="134">
        <f t="shared" si="5"/>
        <v>1.75</v>
      </c>
      <c r="M33" s="87">
        <f>SUM(H27:H33)</f>
        <v>0.9386637458926614</v>
      </c>
    </row>
    <row r="34" spans="2:12" ht="3" customHeight="1" thickBot="1">
      <c r="B34" s="165"/>
      <c r="C34" s="166">
        <f t="shared" si="0"/>
        <v>0</v>
      </c>
      <c r="D34" s="167"/>
      <c r="E34" s="168"/>
      <c r="F34" s="169"/>
      <c r="G34" s="170"/>
      <c r="H34" s="169"/>
      <c r="I34" s="171"/>
      <c r="J34" s="172"/>
      <c r="K34" s="173"/>
      <c r="L34" s="174"/>
    </row>
    <row r="35" spans="1:12" ht="13.5" customHeight="1">
      <c r="A35" s="217" t="s">
        <v>76</v>
      </c>
      <c r="B35" s="5" t="s">
        <v>36</v>
      </c>
      <c r="C35" s="156">
        <f t="shared" si="0"/>
        <v>426</v>
      </c>
      <c r="D35" s="80">
        <f>C35/$C$38</f>
        <v>0.1962229387379088</v>
      </c>
      <c r="E35" s="156">
        <v>212</v>
      </c>
      <c r="F35" s="81">
        <f>E35/$E$38</f>
        <v>0.1685214626391097</v>
      </c>
      <c r="G35" s="157">
        <v>214</v>
      </c>
      <c r="H35" s="81">
        <f>G35/$G$38</f>
        <v>0.2343921139101862</v>
      </c>
      <c r="I35" s="158">
        <v>14.6</v>
      </c>
      <c r="J35" s="159">
        <v>14.44</v>
      </c>
      <c r="K35" s="160">
        <v>14.7</v>
      </c>
      <c r="L35" s="86">
        <f>K35-J35</f>
        <v>0.2599999999999998</v>
      </c>
    </row>
    <row r="36" spans="1:13" ht="12" customHeight="1" thickBot="1">
      <c r="A36" s="218"/>
      <c r="B36" s="3" t="s">
        <v>9</v>
      </c>
      <c r="C36" s="79">
        <f t="shared" si="0"/>
        <v>661</v>
      </c>
      <c r="D36" s="80">
        <f>C36/$C$38</f>
        <v>0.30446798710271766</v>
      </c>
      <c r="E36" s="79">
        <v>386</v>
      </c>
      <c r="F36" s="81">
        <f>E36/$E$38</f>
        <v>0.3068362480127186</v>
      </c>
      <c r="G36" s="82">
        <v>275</v>
      </c>
      <c r="H36" s="81">
        <f>G36/$G$38</f>
        <v>0.30120481927710846</v>
      </c>
      <c r="I36" s="83">
        <v>14.18</v>
      </c>
      <c r="J36" s="90">
        <v>13.89</v>
      </c>
      <c r="K36" s="85">
        <v>14.77</v>
      </c>
      <c r="L36" s="86">
        <f>K36-J36</f>
        <v>0.879999999999999</v>
      </c>
      <c r="M36" s="87">
        <f>SUM(H35:H36)</f>
        <v>0.5355969331872946</v>
      </c>
    </row>
    <row r="37" spans="2:12" ht="5.25" customHeight="1">
      <c r="B37" s="117"/>
      <c r="C37" s="91"/>
      <c r="D37" s="92"/>
      <c r="E37" s="91"/>
      <c r="F37" s="92"/>
      <c r="G37" s="91"/>
      <c r="H37" s="92"/>
      <c r="I37" s="89"/>
      <c r="J37" s="91"/>
      <c r="K37" s="91"/>
      <c r="L37" s="92"/>
    </row>
    <row r="38" spans="2:12" ht="15">
      <c r="B38" s="3" t="s">
        <v>18</v>
      </c>
      <c r="C38" s="79">
        <v>2171</v>
      </c>
      <c r="D38" s="93"/>
      <c r="E38" s="79">
        <v>1258</v>
      </c>
      <c r="F38" s="93"/>
      <c r="G38" s="79">
        <v>913</v>
      </c>
      <c r="H38" s="93"/>
      <c r="I38" s="83">
        <v>13.5</v>
      </c>
      <c r="J38" s="94">
        <v>13.09</v>
      </c>
      <c r="K38" s="94">
        <v>14.07</v>
      </c>
      <c r="L38" s="86">
        <f>K38-J38</f>
        <v>0.9800000000000004</v>
      </c>
    </row>
    <row r="39" spans="2:12" ht="3" customHeight="1">
      <c r="B39" s="5"/>
      <c r="C39" s="95"/>
      <c r="D39" s="96"/>
      <c r="E39" s="95"/>
      <c r="F39" s="97"/>
      <c r="G39" s="98"/>
      <c r="H39" s="97"/>
      <c r="I39" s="99"/>
      <c r="J39" s="100"/>
      <c r="K39" s="99"/>
      <c r="L39" s="101"/>
    </row>
    <row r="40" spans="2:13" ht="12.75" customHeight="1">
      <c r="B40" s="3" t="s">
        <v>69</v>
      </c>
      <c r="C40" s="102">
        <f>E40+G40</f>
        <v>37</v>
      </c>
      <c r="D40" s="103"/>
      <c r="E40" s="104">
        <v>24</v>
      </c>
      <c r="F40" s="105"/>
      <c r="G40" s="106">
        <v>13</v>
      </c>
      <c r="H40" s="107"/>
      <c r="I40" s="85"/>
      <c r="J40" s="90"/>
      <c r="K40" s="85"/>
      <c r="L40" s="86"/>
      <c r="M40" s="108"/>
    </row>
    <row r="41" spans="2:12" ht="12.75" customHeight="1">
      <c r="B41" s="3" t="s">
        <v>42</v>
      </c>
      <c r="C41" s="144">
        <f>C40/'stats lycées'!C18</f>
        <v>0.01704283740211884</v>
      </c>
      <c r="D41" s="109"/>
      <c r="E41" s="208">
        <f>E40/'stats lycées'!B16</f>
        <v>0.019077901430842606</v>
      </c>
      <c r="F41" s="142"/>
      <c r="G41" s="209">
        <f>G40/'stats lycées'!C16</f>
        <v>0.014238773274917854</v>
      </c>
      <c r="H41" s="107"/>
      <c r="I41" s="85"/>
      <c r="J41" s="90"/>
      <c r="K41" s="85"/>
      <c r="L41" s="86"/>
    </row>
    <row r="42" spans="2:12" ht="12.75" customHeight="1">
      <c r="B42" s="3" t="s">
        <v>70</v>
      </c>
      <c r="C42" s="102">
        <f>E42+G42</f>
        <v>73</v>
      </c>
      <c r="D42" s="103"/>
      <c r="E42" s="104">
        <v>44</v>
      </c>
      <c r="F42" s="105"/>
      <c r="G42" s="106">
        <v>29</v>
      </c>
      <c r="H42" s="107"/>
      <c r="I42" s="85"/>
      <c r="J42" s="90"/>
      <c r="K42" s="85"/>
      <c r="L42" s="86"/>
    </row>
    <row r="43" spans="2:12" ht="15.75" customHeight="1">
      <c r="B43" s="3" t="s">
        <v>71</v>
      </c>
      <c r="C43" s="144">
        <f>C42/'stats lycées'!C18</f>
        <v>0.03362505757715339</v>
      </c>
      <c r="D43" s="109"/>
      <c r="E43" s="206">
        <f>E42/'stats lycées'!B16</f>
        <v>0.034976152623211444</v>
      </c>
      <c r="F43" s="143"/>
      <c r="G43" s="207">
        <f>G42/'stats lycées'!C16</f>
        <v>0.03176341730558598</v>
      </c>
      <c r="H43" s="110"/>
      <c r="I43" s="85"/>
      <c r="J43" s="90"/>
      <c r="K43" s="85"/>
      <c r="L43" s="86"/>
    </row>
    <row r="44" spans="2:12" ht="12" customHeight="1" thickBot="1">
      <c r="B44" s="118"/>
      <c r="C44" s="119" t="s">
        <v>73</v>
      </c>
      <c r="D44" s="120"/>
      <c r="E44" s="119"/>
      <c r="F44" s="121"/>
      <c r="G44" s="121"/>
      <c r="H44" s="122"/>
      <c r="I44" s="123"/>
      <c r="J44" s="124"/>
      <c r="K44" s="123"/>
      <c r="L44" s="125"/>
    </row>
    <row r="45" spans="2:12" ht="14.25">
      <c r="B45" s="126" t="s">
        <v>88</v>
      </c>
      <c r="C45" s="194">
        <v>1902</v>
      </c>
      <c r="D45" s="195"/>
      <c r="E45" s="194">
        <v>1101</v>
      </c>
      <c r="F45" s="196"/>
      <c r="G45" s="197">
        <v>801</v>
      </c>
      <c r="H45" s="128"/>
      <c r="I45" s="129">
        <v>13.6</v>
      </c>
      <c r="J45" s="130">
        <v>13.14</v>
      </c>
      <c r="K45" s="131">
        <v>14.37</v>
      </c>
      <c r="L45" s="132"/>
    </row>
    <row r="46" spans="2:12" ht="14.25">
      <c r="B46" s="133" t="s">
        <v>89</v>
      </c>
      <c r="C46" s="198">
        <v>744</v>
      </c>
      <c r="D46" s="199"/>
      <c r="E46" s="198">
        <v>386</v>
      </c>
      <c r="F46" s="200"/>
      <c r="G46" s="201">
        <v>358</v>
      </c>
      <c r="H46" s="81"/>
      <c r="I46" s="94">
        <v>13.23</v>
      </c>
      <c r="J46" s="90">
        <v>12.96</v>
      </c>
      <c r="K46" s="85">
        <v>13.89</v>
      </c>
      <c r="L46" s="134"/>
    </row>
    <row r="47" spans="2:12" ht="14.25">
      <c r="B47" s="133" t="s">
        <v>90</v>
      </c>
      <c r="C47" s="198">
        <v>635</v>
      </c>
      <c r="D47" s="199"/>
      <c r="E47" s="198">
        <v>455</v>
      </c>
      <c r="F47" s="200"/>
      <c r="G47" s="201">
        <v>180</v>
      </c>
      <c r="H47" s="81"/>
      <c r="I47" s="94">
        <v>13.34</v>
      </c>
      <c r="J47" s="90">
        <v>13.5</v>
      </c>
      <c r="K47" s="85">
        <v>12.94</v>
      </c>
      <c r="L47" s="134"/>
    </row>
    <row r="48" spans="2:12" ht="14.25">
      <c r="B48" s="133" t="s">
        <v>91</v>
      </c>
      <c r="C48" s="198">
        <v>1947</v>
      </c>
      <c r="D48" s="199"/>
      <c r="E48" s="198">
        <v>1090</v>
      </c>
      <c r="F48" s="200"/>
      <c r="G48" s="201">
        <v>857</v>
      </c>
      <c r="H48" s="81"/>
      <c r="I48" s="94">
        <v>13.04</v>
      </c>
      <c r="J48" s="90">
        <v>12.53</v>
      </c>
      <c r="K48" s="85">
        <v>13.72</v>
      </c>
      <c r="L48" s="134"/>
    </row>
    <row r="49" spans="2:12" ht="15" thickBot="1">
      <c r="B49" s="135" t="s">
        <v>92</v>
      </c>
      <c r="C49" s="202">
        <v>1174</v>
      </c>
      <c r="D49" s="203"/>
      <c r="E49" s="202">
        <v>670</v>
      </c>
      <c r="F49" s="204"/>
      <c r="G49" s="205">
        <v>504</v>
      </c>
      <c r="H49" s="137"/>
      <c r="I49" s="138">
        <v>14.37</v>
      </c>
      <c r="J49" s="139">
        <v>14.18</v>
      </c>
      <c r="K49" s="140">
        <v>14.7</v>
      </c>
      <c r="L49" s="141"/>
    </row>
    <row r="50" ht="14.25">
      <c r="H50" s="111">
        <f>SUM(H5:H36)</f>
        <v>2.9572836801752462</v>
      </c>
    </row>
  </sheetData>
  <sheetProtection/>
  <autoFilter ref="B1:B49"/>
  <mergeCells count="6">
    <mergeCell ref="A35:A36"/>
    <mergeCell ref="A27:A33"/>
    <mergeCell ref="B1:L1"/>
    <mergeCell ref="A5:A13"/>
    <mergeCell ref="A15:A19"/>
    <mergeCell ref="A21:A25"/>
  </mergeCells>
  <printOptions horizontalCentered="1" verticalCentered="1"/>
  <pageMargins left="0.11811023622047245" right="0.11811023622047245" top="0.15748031496062992" bottom="0.15748031496062992" header="0.15748031496062992" footer="0.11811023622047245"/>
  <pageSetup horizontalDpi="300" verticalDpi="300" orientation="landscape" paperSize="9" scale="92" r:id="rId1"/>
  <headerFooter alignWithMargins="0">
    <oddHeader xml:space="preserve">&amp;CBILAN ACADEMIQUE DU BACCALAUREAT GENERAL ET TECHNOLOGIQUE 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Vice-Rectorat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delormef</dc:creator>
  <cp:keywords/>
  <dc:description/>
  <cp:lastModifiedBy>CARRICONDE Jean-Louis</cp:lastModifiedBy>
  <cp:lastPrinted>2012-11-19T02:00:52Z</cp:lastPrinted>
  <dcterms:created xsi:type="dcterms:W3CDTF">2004-08-23T23:05:36Z</dcterms:created>
  <dcterms:modified xsi:type="dcterms:W3CDTF">2015-11-27T04:09:28Z</dcterms:modified>
  <cp:category/>
  <cp:version/>
  <cp:contentType/>
  <cp:contentStatus/>
</cp:coreProperties>
</file>