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480" windowHeight="9120" tabRatio="965" activeTab="2"/>
  </bookViews>
  <sheets>
    <sheet name="OBJECTIF PERFORMANCE" sheetId="1" r:id="rId1"/>
    <sheet name="OBJECTIF SANTE" sheetId="2" r:id="rId2"/>
    <sheet name="Vam_Eval" sheetId="3" r:id="rId3"/>
    <sheet name="N1 6ème DEMI FOND" sheetId="4" r:id="rId4"/>
    <sheet name="5D N1 DEMI FOND" sheetId="5" r:id="rId5"/>
    <sheet name="N2 4D DEMI FOND" sheetId="6" r:id="rId6"/>
    <sheet name="3A N2 DEMI FOND (2)" sheetId="7" r:id="rId7"/>
    <sheet name="3E N2 DEMI FOND" sheetId="8" r:id="rId8"/>
    <sheet name="cyIe 65 43 Intermittent bref" sheetId="9" r:id="rId9"/>
    <sheet name=" W intermittent 10&quot; 20&quot; 30&quot;" sheetId="10" r:id="rId10"/>
    <sheet name="Feuil1" sheetId="11" r:id="rId11"/>
  </sheets>
  <definedNames/>
  <calcPr fullCalcOnLoad="1"/>
</workbook>
</file>

<file path=xl/sharedStrings.xml><?xml version="1.0" encoding="utf-8"?>
<sst xmlns="http://schemas.openxmlformats.org/spreadsheetml/2006/main" count="602" uniqueCount="360">
  <si>
    <t>Adaptation du modèle pour Plum. Réduction de changements d'intensité pour une meilleure rotation dans la classe. Les élèves partent en retenant simplement 2 distances de W, surtout en début de cycle.</t>
  </si>
  <si>
    <t>LECONS 6eme et 5eme</t>
  </si>
  <si>
    <t>LECONS 4eme et 3eme</t>
  </si>
  <si>
    <t>leçon 1</t>
  </si>
  <si>
    <t>Echauffement</t>
  </si>
  <si>
    <t>1 x 10 (10 secondes à 100% de VMA + 10 s repos)</t>
  </si>
  <si>
    <t>4 x (10 x 10 s) à 110% of VMA, r = 10 s, R= 3 min</t>
  </si>
  <si>
    <t>distance en mètre à parcourir en 20"</t>
  </si>
  <si>
    <t>distance en mètre à parcourir en 30"</t>
  </si>
  <si>
    <t>VMA= 110% de la VMA en km.h-1</t>
  </si>
  <si>
    <t>VMA= 120% de la VMA en km.h-1</t>
  </si>
  <si>
    <t>distance en mètre à parcourir en 30"</t>
  </si>
  <si>
    <t>VMA= 130% de la VMA en km.h-1</t>
  </si>
  <si>
    <t>PRENOM</t>
  </si>
  <si>
    <t>PROJET</t>
  </si>
  <si>
    <t>VMA= 85 de la VMA en km.h-1</t>
  </si>
  <si>
    <t>combien de plots pour 6 minutes de course à 65 % de ma VMA</t>
  </si>
  <si>
    <t>VMA 100%</t>
  </si>
  <si>
    <t>combien de plots pour 7 minutes de course à 100 VMA?</t>
  </si>
  <si>
    <t>combien de plots pour 5' à 100 % de ma VMA</t>
  </si>
  <si>
    <t>NOM</t>
  </si>
  <si>
    <t>PRENOM</t>
  </si>
  <si>
    <t>Réaliser la meilleure performance possible sur une durée de 18 minutes dans un enchaînement de 3 courses d’une durée différente (7 minutes à 100% de VMA + 6 minutes de récupération à 65 %  + 5 minutes à 100% VMA), en utilisant principalement des repères extérieurs et quelques repères sur soi.</t>
  </si>
  <si>
    <t>TOTO</t>
  </si>
  <si>
    <t>VMA= 85% de la VMA en km.h-1</t>
  </si>
  <si>
    <t>combien de plots pour 3 minutes 30 de course à 65 % de ma VMA</t>
  </si>
  <si>
    <t>Remplissage fiches de terrains</t>
  </si>
  <si>
    <t>combien de plots pour 4 minutes de course à 65 % de ma VMA</t>
  </si>
  <si>
    <t>PROJET</t>
  </si>
  <si>
    <t>VMA en km.h-1</t>
  </si>
  <si>
    <t>combien de plots pour 4 minutes de course à VMA?</t>
  </si>
  <si>
    <t>2 x (10 x 10 s) à 110% of VMA, r = 10 s, R= 3 min</t>
  </si>
  <si>
    <t>leçon 4</t>
  </si>
  <si>
    <t>1 x (10 x 10 s) à 110% of VMA, r = 10 s, R= 3 min</t>
  </si>
  <si>
    <t>4 x (10 x 10 s) à 120% of VMA, r = 10 s, R= 3 min</t>
  </si>
  <si>
    <t>3 x (10 x 10 s) à 120% of VMA, r = 10 s, R= 3 min</t>
  </si>
  <si>
    <t>leçon 5</t>
  </si>
  <si>
    <t>leçon 6</t>
  </si>
  <si>
    <t>1 x (10 x 10 s) à 130% of VMA, r = 10 s, R= 3 min</t>
  </si>
  <si>
    <t>leçon 7</t>
  </si>
  <si>
    <t>2 x (10 x 10 s) à 120% of VMA, r = 10 s, R= 3 min</t>
  </si>
  <si>
    <t>leçon 8</t>
  </si>
  <si>
    <t>2 x (10 x 10 s) à 130% of VMA, r = 10 s, R= 3 min</t>
  </si>
  <si>
    <t>3 x (10 x 10 s) à 130% of VMA, r = 10 s, R= 3 min</t>
  </si>
  <si>
    <t>leçon 9</t>
  </si>
  <si>
    <t>4 x (5 x 20 s) à 110 of VMA, r = 20 s, R= 3 min</t>
  </si>
  <si>
    <t>leçon 10</t>
  </si>
  <si>
    <t>A partir d'un projet personnel (PERFORMANCE OU SANTE), réaliser la meilleure performance possible sur un temps de 12 minutes dans un enchaînement fractionné de (PERFORMANCE: 2 x (4' à 100% de la VMA + 2' à 65% de la VMA); ou SANTE: 2 x ((4' à 85% de la VMA + 2' à 65% de la VMA)) et en utilisant principalement des repères sur soi et quelques repères extérieurs. Etablir un projet de performance et le réussir à 0,5 Km/h près.</t>
  </si>
  <si>
    <t>distance en mètre à parcourir en 10"</t>
  </si>
  <si>
    <t>2 x (4' à 100% de la VMA + 2' à 65% de la VMA)</t>
  </si>
  <si>
    <t>OBJECTIF SANTE</t>
  </si>
  <si>
    <t>OBJECTIF PERFORMANCE</t>
  </si>
  <si>
    <t>PERFORMANCE</t>
  </si>
  <si>
    <t>SANTE</t>
  </si>
  <si>
    <t>VMA en km.h-1</t>
  </si>
  <si>
    <t>3 x (5 x 20 s) à 110% of VMA, r = 20 s, R= 3 min</t>
  </si>
  <si>
    <t>1 x (5 x 20 s) à 120% of VMA, r = 20 s, R= 3 min</t>
  </si>
  <si>
    <t>leçon 11</t>
  </si>
  <si>
    <t>2 x (5 x 20 s) à 110% of VMA, r = 20 s, R= 3 min</t>
  </si>
  <si>
    <t>leçon 12</t>
  </si>
  <si>
    <t>1 x (5 x 20 s) à 110% of VMA, r = 20 s, R= 3 min</t>
  </si>
  <si>
    <t>2 x (5 x 20 s) à 120% of VMA, r = 20 s, R= 3 min</t>
  </si>
  <si>
    <t>3 x (5 x 20 s) à 120% of VMA, r = 20 s, R= 3 min</t>
  </si>
  <si>
    <t>leçon 13</t>
  </si>
  <si>
    <t>leçon 14</t>
  </si>
  <si>
    <t>1 x (5 x 20 s) à 130% of VMA, r = 20 s, R= 3 min</t>
  </si>
  <si>
    <t>2 x (5 x 20 s) à 130% of VMA, r = 20 s, R= 3 min</t>
  </si>
  <si>
    <t>debut Palier 1</t>
  </si>
  <si>
    <t>début Palier 18</t>
  </si>
  <si>
    <t>début Palier 2</t>
  </si>
  <si>
    <t>début Palier 19</t>
  </si>
  <si>
    <t>début Palier 3</t>
  </si>
  <si>
    <t>ETSATETE</t>
  </si>
  <si>
    <t>A partir d'un projet personnel (PERFORMANCE OU SANTE), réaliser la meilleure performance possible sur un temps de 18 minutes dans un enchaînement de (PERFORMANCE: 7minutes à 100% de sa VMA  + 4 minutes de récupération à 65% de sa VMA + 7 minutes à 100% de sa VMA;  ou SANTE: 7minutes à 85% de sa VMA + 4 minutes de récupération à 65% de sa VMA  + 7 minutes à 85% de sa VMA  VMA), en utilisant principalement des repères extérieurs et quelques repères sur soi. Etablir un projet de performance et le réussir à 1 Km/h près.</t>
  </si>
  <si>
    <t>CA N1</t>
  </si>
  <si>
    <t>CA N2</t>
  </si>
  <si>
    <t>CA N2</t>
  </si>
  <si>
    <t>NOM</t>
  </si>
  <si>
    <t>PRENOM</t>
  </si>
  <si>
    <t>début Palier 34</t>
  </si>
  <si>
    <t>fin Palier 34</t>
  </si>
  <si>
    <t>Le début d'un palier correspond  à la fin du  palier précédent.</t>
  </si>
  <si>
    <t>5B</t>
  </si>
  <si>
    <t>ATKINSON</t>
  </si>
  <si>
    <t>Charlène</t>
  </si>
  <si>
    <t>combien de plots pour 2 minutes de course à 65 % de ma VMA?</t>
  </si>
  <si>
    <t>VMA= 85% de la VMA en km.h-1</t>
  </si>
  <si>
    <t>combien de plots pour 4 minutes de course à 85%VMA</t>
  </si>
  <si>
    <t>combien de plots pour 3 minutes 30 sec de course à 60 % de ma VMA</t>
  </si>
  <si>
    <t>CONTRAT 3ème</t>
  </si>
  <si>
    <t>CONTRAT 4ème</t>
  </si>
  <si>
    <t>CONTRAT 5ème</t>
  </si>
  <si>
    <t>CONTRAT 6ème</t>
  </si>
  <si>
    <t>SOEPARNO</t>
  </si>
  <si>
    <t>Syhlinda</t>
  </si>
  <si>
    <t>TAIARII</t>
  </si>
  <si>
    <t>Wilrick</t>
  </si>
  <si>
    <t>TELAI</t>
  </si>
  <si>
    <t>Bayron</t>
  </si>
  <si>
    <t>TENIARO</t>
  </si>
  <si>
    <t>Kevin</t>
  </si>
  <si>
    <t>TERAIEFA</t>
  </si>
  <si>
    <t>Poe-Ura</t>
  </si>
  <si>
    <t>TEURUARII MOEAU</t>
  </si>
  <si>
    <t>Taumata</t>
  </si>
  <si>
    <t xml:space="preserve">R represents the recovery duràion between each set; r represents the rest between each run. Each leçon was preceded by a standardised warm-up: 1 x (10 x 10 s) à 100% of VMA, r = 10 s (one set of 10 repetitions of 10 s of running à 100% of VMA separàed by </t>
  </si>
  <si>
    <t>Entraînement en exercice intermittent bref modèle initial validé</t>
  </si>
  <si>
    <t>leçon 2</t>
  </si>
  <si>
    <t>3 x (10 x 10 s) à 110% of VMA, r = 10 s, R= 3 min</t>
  </si>
  <si>
    <t>1 x (10 x 10 s) à 120% of VMA, r = 10 s, R= 3 min</t>
  </si>
  <si>
    <t>leçon 3</t>
  </si>
  <si>
    <t>combien de plots pour 3 minutes 30 sede course à 65 % de ma VMA?</t>
  </si>
  <si>
    <t>Tuianana</t>
  </si>
  <si>
    <t>TONIOLO</t>
  </si>
  <si>
    <t>BF3</t>
  </si>
  <si>
    <t>BG1</t>
  </si>
  <si>
    <t>BG2</t>
  </si>
  <si>
    <t>BG3</t>
  </si>
  <si>
    <t>MF1</t>
  </si>
  <si>
    <t>MF2</t>
  </si>
  <si>
    <t>MG1</t>
  </si>
  <si>
    <t>MG2</t>
  </si>
  <si>
    <t>(+/-) 20%</t>
  </si>
  <si>
    <t>(+/-) 25%</t>
  </si>
  <si>
    <t>(+/-) 30%</t>
  </si>
  <si>
    <t>(+/-) 35%</t>
  </si>
  <si>
    <t>PTS contrat</t>
  </si>
  <si>
    <t>(+/-)40%</t>
  </si>
  <si>
    <t>(+/-) 45%</t>
  </si>
  <si>
    <t>(+/-) 50%</t>
  </si>
  <si>
    <t xml:space="preserve"> - Barème Vma: /6 pts</t>
  </si>
  <si>
    <r>
      <t xml:space="preserve"> - Barème Temps parcours: /8pts </t>
    </r>
    <r>
      <rPr>
        <sz val="14"/>
        <rFont val="Arial"/>
        <family val="0"/>
      </rPr>
      <t>(100% Vma = 8pts)</t>
    </r>
  </si>
  <si>
    <t>hydratation</t>
  </si>
  <si>
    <t>respiration</t>
  </si>
  <si>
    <t>repères cardio respiratoire sur soi</t>
  </si>
  <si>
    <t>repères visuels, temporels</t>
  </si>
  <si>
    <t>gestion de son effort</t>
  </si>
  <si>
    <t>récupération</t>
  </si>
  <si>
    <t>CONNAISSANCE &amp; INVESTISSEMENT /6 PTS</t>
  </si>
  <si>
    <t>CONTRAT / 8 PTS</t>
  </si>
  <si>
    <t>TEST VMA/6 PTS</t>
  </si>
  <si>
    <t>courir 18 minutes en:</t>
  </si>
  <si>
    <t>courir 15 minutes en:</t>
  </si>
  <si>
    <t>courir 12 minutes en:</t>
  </si>
  <si>
    <t>Vma</t>
  </si>
  <si>
    <t>BF1</t>
  </si>
  <si>
    <t>BF2</t>
  </si>
  <si>
    <t>7' à 85% de la VMA + 4' à 65% de la VMA +7' à 85% de la VMA</t>
  </si>
  <si>
    <t>2 x (4' à 85% de la VMA + 3' 30" à 65% de la VMA)</t>
  </si>
  <si>
    <t>2 x (4' à 85% de la VMA + 2' à 65% de la VMA)</t>
  </si>
  <si>
    <t>7' à 100% de la VMA + 4' à 65% de la VMA +7' à 100% de la VMA</t>
  </si>
  <si>
    <t>2 x (4' à 100% de la VMA + 3' 30" à 65% de la VMA)</t>
  </si>
  <si>
    <t>Fanny</t>
  </si>
  <si>
    <t>VIEILLY</t>
  </si>
  <si>
    <t>Olivier</t>
  </si>
  <si>
    <t>WAHEONEME</t>
  </si>
  <si>
    <t>William</t>
  </si>
  <si>
    <t>WAMYTAN--HIVA</t>
  </si>
  <si>
    <t>Clémentine</t>
  </si>
  <si>
    <t>ZAHN</t>
  </si>
  <si>
    <t>Laura</t>
  </si>
  <si>
    <t xml:space="preserve">MULIANA </t>
  </si>
  <si>
    <t>ATELEA</t>
  </si>
  <si>
    <t>BERTILLE</t>
  </si>
  <si>
    <t>combien de plots pour 4 minutes de course à 65 % de ma VMA?</t>
  </si>
  <si>
    <t>VMA en km.h-1</t>
  </si>
  <si>
    <t>combien de plots pour 7 minutes de course à 85%VMA</t>
  </si>
  <si>
    <t>AZERARI</t>
  </si>
  <si>
    <t>VMA= 100% de la VMA en km.h-1</t>
  </si>
  <si>
    <t>temps pour 20m</t>
  </si>
  <si>
    <t>combien de plots pour 7 minutes de course à 100% VMA?</t>
  </si>
  <si>
    <t>All1= 65% de la VMA en km.h-1</t>
  </si>
  <si>
    <t>Lola</t>
  </si>
  <si>
    <t>KAFIKAILA</t>
  </si>
  <si>
    <t>Vitesse correspondantes (km/h)</t>
  </si>
  <si>
    <t>VMA</t>
  </si>
  <si>
    <t>FC puls/min à la fin de chaque palier</t>
  </si>
  <si>
    <r>
      <t xml:space="preserve">vo2max </t>
    </r>
    <r>
      <rPr>
        <sz val="12"/>
        <color indexed="10"/>
        <rFont val="Times New Roman"/>
        <family val="1"/>
      </rPr>
      <t>en ml/mm/kg</t>
    </r>
  </si>
  <si>
    <t>ECHAUFFEMENT</t>
  </si>
  <si>
    <t xml:space="preserve"> </t>
  </si>
  <si>
    <t>FARAIRE</t>
  </si>
  <si>
    <t>Tairoa</t>
  </si>
  <si>
    <t>GUERFA- ABDALLAH</t>
  </si>
  <si>
    <t>courir 18 minutes en: IDEM PERFORMANCE</t>
  </si>
  <si>
    <t>A partir d'un projet personnel (PERFORMANCE OU SANTE), réaliser la meilleure performance possible sur un temps de 15 minutes dans un enchaînement fractionné de (PERFORMANCE: 2 x (4' à 100% de la VMA + 3' 30" à 65% de la VMA; ou SANTE: 2 x (4' à 85% de la VMA + 3' 30" à 65% de la VMA)) et en utilisant principalement des repères sur soi et quelques repères extérieurs. Etablir un projet de performance et le réussir à 0,5 Km/h près.</t>
  </si>
  <si>
    <t>début Palier 14</t>
  </si>
  <si>
    <t>début Palier 31</t>
  </si>
  <si>
    <t>début Palier 15</t>
  </si>
  <si>
    <t>début Palier 32</t>
  </si>
  <si>
    <t>début Palier 16</t>
  </si>
  <si>
    <t>début Palier 33</t>
  </si>
  <si>
    <t>début Palier 17</t>
  </si>
  <si>
    <t>Priscillia</t>
  </si>
  <si>
    <t>GUEROULT</t>
  </si>
  <si>
    <t>Emile</t>
  </si>
  <si>
    <t>HAKULA</t>
  </si>
  <si>
    <t>Fabiola</t>
  </si>
  <si>
    <t>Jeanne D'arc</t>
  </si>
  <si>
    <t>LACROIX</t>
  </si>
  <si>
    <t>Titouan</t>
  </si>
  <si>
    <t>LECREN</t>
  </si>
  <si>
    <t>Malik</t>
  </si>
  <si>
    <t>LEGER</t>
  </si>
  <si>
    <t>Roderik</t>
  </si>
  <si>
    <t>LUNDQVIST</t>
  </si>
  <si>
    <t>Nils</t>
  </si>
  <si>
    <t>NIQUET</t>
  </si>
  <si>
    <t>Athéna</t>
  </si>
  <si>
    <t>OUAKA</t>
  </si>
  <si>
    <t>Maÿwenn</t>
  </si>
  <si>
    <t>PELLERIN</t>
  </si>
  <si>
    <t>Yvan</t>
  </si>
  <si>
    <t>ROQUES</t>
  </si>
  <si>
    <t>Maxence</t>
  </si>
  <si>
    <t>Yohan</t>
  </si>
  <si>
    <t>TUULAKI</t>
  </si>
  <si>
    <t>Nicolas</t>
  </si>
  <si>
    <t>VAMA</t>
  </si>
  <si>
    <t>Haïlé</t>
  </si>
  <si>
    <t>WELSCHINGER</t>
  </si>
  <si>
    <t>Ingrid</t>
  </si>
  <si>
    <t>SUKYANA</t>
  </si>
  <si>
    <t>FABRICE</t>
  </si>
  <si>
    <t>Si carré à 12 PLOTS, alors je dios faire xx tours</t>
  </si>
  <si>
    <t>Si carré à 12 PLOTS, alors je dios faire xx tours</t>
  </si>
  <si>
    <t>Si carré à 12 PLOTS, alors je dios faire xx tours</t>
  </si>
  <si>
    <t>début Palier 20</t>
  </si>
  <si>
    <t>début Palier 4</t>
  </si>
  <si>
    <t>début Palier 21</t>
  </si>
  <si>
    <t>TEYSSIER</t>
  </si>
  <si>
    <t>Victor</t>
  </si>
  <si>
    <t>TOURI</t>
  </si>
  <si>
    <t>Mathilda</t>
  </si>
  <si>
    <t>ULISALA</t>
  </si>
  <si>
    <t>François</t>
  </si>
  <si>
    <t>VERMOTE</t>
  </si>
  <si>
    <t>Matéo</t>
  </si>
  <si>
    <t>WATANABE</t>
  </si>
  <si>
    <t>Meryl</t>
  </si>
  <si>
    <t>ARII</t>
  </si>
  <si>
    <t>Yasmina</t>
  </si>
  <si>
    <t>Barèmes Vma /6 pts</t>
  </si>
  <si>
    <t>Ecart au contrat 6ème/5ème</t>
  </si>
  <si>
    <t>Ecart au contrat 4ème/3ème</t>
  </si>
  <si>
    <t>(+/-) 5%</t>
  </si>
  <si>
    <t>(+/-)35%</t>
  </si>
  <si>
    <t>(+/-) 40%</t>
  </si>
  <si>
    <t>Nota: l'écart au contrat se compte en nombre de plots (cf fiche terrain individuelle)</t>
  </si>
  <si>
    <t xml:space="preserve"> - Connaissances Investissement: /6 pts</t>
  </si>
  <si>
    <t>(+/-) 10%</t>
  </si>
  <si>
    <t>(+/-) 15%</t>
  </si>
  <si>
    <t>Ryan</t>
  </si>
  <si>
    <t>NANTY</t>
  </si>
  <si>
    <t>Camille</t>
  </si>
  <si>
    <t>NEDJA</t>
  </si>
  <si>
    <t>Shannon</t>
  </si>
  <si>
    <t>NEGRELLO</t>
  </si>
  <si>
    <t>Enzo</t>
  </si>
  <si>
    <t>SEIGNER</t>
  </si>
  <si>
    <t>Yendi</t>
  </si>
  <si>
    <t>TAMAITITAHIO</t>
  </si>
  <si>
    <t>Marguerite</t>
  </si>
  <si>
    <t>TEURUARII-MOEAU</t>
  </si>
  <si>
    <t>début Palier 5</t>
  </si>
  <si>
    <t>début Palier 22</t>
  </si>
  <si>
    <t>début Palier 6</t>
  </si>
  <si>
    <t>début Palier 23</t>
  </si>
  <si>
    <t>début Palier 7</t>
  </si>
  <si>
    <t>début Palier 24</t>
  </si>
  <si>
    <t>début Palier 8</t>
  </si>
  <si>
    <t>début Palier 25</t>
  </si>
  <si>
    <t>début Palier 9</t>
  </si>
  <si>
    <t>début Palier 26</t>
  </si>
  <si>
    <t>début Palier 10</t>
  </si>
  <si>
    <t>début Palier 27</t>
  </si>
  <si>
    <t>début Palier 11</t>
  </si>
  <si>
    <t>début Palier 28</t>
  </si>
  <si>
    <t>début Palier 12</t>
  </si>
  <si>
    <t>début Palier 29</t>
  </si>
  <si>
    <t>début Palier 13</t>
  </si>
  <si>
    <t>début Palier 30</t>
  </si>
  <si>
    <t>CABON</t>
  </si>
  <si>
    <t>Marius</t>
  </si>
  <si>
    <t>DEHEMA</t>
  </si>
  <si>
    <t>Jervélino</t>
  </si>
  <si>
    <t>DELALANDE</t>
  </si>
  <si>
    <t>Julie</t>
  </si>
  <si>
    <t>DERAMBURE</t>
  </si>
  <si>
    <t>Amandine</t>
  </si>
  <si>
    <t>DI MARTINO</t>
  </si>
  <si>
    <t>Laétitia</t>
  </si>
  <si>
    <t>FOGLIANI</t>
  </si>
  <si>
    <t>Cédric</t>
  </si>
  <si>
    <t>Havaiki</t>
  </si>
  <si>
    <t>KONO</t>
  </si>
  <si>
    <t>Alison</t>
  </si>
  <si>
    <t>MAGAUT</t>
  </si>
  <si>
    <t>Mavrik</t>
  </si>
  <si>
    <t>MUNANOA</t>
  </si>
  <si>
    <t>Ilona</t>
  </si>
  <si>
    <t>PIERRE DIT BOQUET</t>
  </si>
  <si>
    <t>Anthéa</t>
  </si>
  <si>
    <t>POARAIRIWA</t>
  </si>
  <si>
    <t>Saou</t>
  </si>
  <si>
    <t>BALDACCHINO</t>
  </si>
  <si>
    <t>Léa</t>
  </si>
  <si>
    <t>BOLTINOZ</t>
  </si>
  <si>
    <t>Florian</t>
  </si>
  <si>
    <t>BROCHOT</t>
  </si>
  <si>
    <t>Erwan</t>
  </si>
  <si>
    <t>DJARIMAN</t>
  </si>
  <si>
    <t>Steevens</t>
  </si>
  <si>
    <t>FOLITUU</t>
  </si>
  <si>
    <t>Reece</t>
  </si>
  <si>
    <t>FONTAINE</t>
  </si>
  <si>
    <t>Reine</t>
  </si>
  <si>
    <t>HOURI</t>
  </si>
  <si>
    <t>Yoana</t>
  </si>
  <si>
    <t>KELEKELE</t>
  </si>
  <si>
    <t>Maria</t>
  </si>
  <si>
    <t>KERSANTE</t>
  </si>
  <si>
    <t>Marie</t>
  </si>
  <si>
    <t>KIEFFER</t>
  </si>
  <si>
    <t>Teddy</t>
  </si>
  <si>
    <t>LEFRANCOIS</t>
  </si>
  <si>
    <t>MARESCHAL</t>
  </si>
  <si>
    <t>Sophie</t>
  </si>
  <si>
    <t>MARUHI</t>
  </si>
  <si>
    <t>Audrey</t>
  </si>
  <si>
    <t>S</t>
  </si>
  <si>
    <t>David R</t>
  </si>
  <si>
    <t>Philippe</t>
  </si>
  <si>
    <t>David</t>
  </si>
  <si>
    <t>Julien</t>
  </si>
  <si>
    <t>CF</t>
  </si>
  <si>
    <t>CG</t>
  </si>
  <si>
    <r>
      <t xml:space="preserve">Evaluation:  </t>
    </r>
    <r>
      <rPr>
        <b/>
        <sz val="20"/>
        <rFont val="Arial"/>
        <family val="2"/>
      </rPr>
      <t>/20</t>
    </r>
  </si>
  <si>
    <t>Pts Vma</t>
  </si>
  <si>
    <t>km/h</t>
  </si>
  <si>
    <t>7' à 100% de la VMA + 6' à 65% de la VMA +5' à 100% de la VMA</t>
  </si>
  <si>
    <t>combien de plots pour 2 minutes de course à 60 % de ma VMA</t>
  </si>
  <si>
    <t>Age :</t>
  </si>
  <si>
    <t>Complétez les colonnes E et L par vos fréquences cardiaques</t>
  </si>
  <si>
    <r>
      <t xml:space="preserve">Temps cumulé    </t>
    </r>
    <r>
      <rPr>
        <sz val="10"/>
        <color indexed="10"/>
        <rFont val="Times New Roman"/>
        <family val="1"/>
      </rPr>
      <t>00:mm'sec</t>
    </r>
  </si>
  <si>
    <t>Palier correspondant</t>
  </si>
  <si>
    <t>AVAE</t>
  </si>
  <si>
    <t>Jimmy</t>
  </si>
  <si>
    <t>Irina</t>
  </si>
  <si>
    <t>BEVERT</t>
  </si>
  <si>
    <t>Shayanne</t>
  </si>
  <si>
    <t>BOCAHUT</t>
  </si>
  <si>
    <t>Stacy</t>
  </si>
  <si>
    <t>CHARABIAS</t>
  </si>
  <si>
    <t>Stéphanie</t>
  </si>
  <si>
    <t>CHATENAY</t>
  </si>
  <si>
    <t>Kenny</t>
  </si>
  <si>
    <t>CORAP</t>
  </si>
  <si>
    <t>Artiste</t>
  </si>
  <si>
    <t>DRUDRI</t>
  </si>
  <si>
    <t>Louis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</si>
</sst>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* #,##0_);_(* \(#,##0\);_(* &quot;-&quot;_);_(@_)"/>
    <numFmt numFmtId="194" formatCode="_(&quot;€&quot;* #,##0.00_);_(&quot;€&quot;* \(#,##0.00\);_(&quot;€&quot;* &quot;-&quot;??_);_(@_)"/>
    <numFmt numFmtId="195" formatCode="_(* #,##0.00_);_(* \(#,##0.00\);_(* &quot;-&quot;??_);_(@_)"/>
    <numFmt numFmtId="196" formatCode="[$-40C]dddd\ d\ mmmm\ yyyy"/>
    <numFmt numFmtId="197" formatCode="[$-40C]mmmmm\-yy;@"/>
    <numFmt numFmtId="198" formatCode="0.0"/>
    <numFmt numFmtId="199" formatCode="[h]:mm:ss;@"/>
    <numFmt numFmtId="200" formatCode="mm&quot;'&quot;ss"/>
    <numFmt numFmtId="201" formatCode="0&quot;'&quot;00"/>
    <numFmt numFmtId="202" formatCode="_-* #,##0.000\ _€_-;\-* #,##0.000\ _€_-;_-* &quot;-&quot;??\ _€_-;_-@_-"/>
    <numFmt numFmtId="203" formatCode="_-* #,##0.0000\ _€_-;\-* #,##0.0000\ _€_-;_-* &quot;-&quot;??\ _€_-;_-@_-"/>
    <numFmt numFmtId="204" formatCode="hh:mm\'ss"/>
    <numFmt numFmtId="205" formatCode="#&quot; m&quot;"/>
    <numFmt numFmtId="206" formatCode="mm&quot;' &quot;ss&quot;''&quot;"/>
    <numFmt numFmtId="207" formatCode="0.0&quot; km/h&quot;"/>
    <numFmt numFmtId="208" formatCode="0.0&quot; pts&quot;"/>
    <numFmt numFmtId="209" formatCode="General&quot; %&quot;"/>
    <numFmt numFmtId="210" formatCode="0.000"/>
    <numFmt numFmtId="211" formatCode="0.0&quot; km.h-1&quot;"/>
    <numFmt numFmtId="212" formatCode="0.00&quot; km&quot;"/>
    <numFmt numFmtId="213" formatCode="mmm\-yyyy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sz val="14"/>
      <name val="Arial"/>
      <family val="0"/>
    </font>
    <font>
      <sz val="20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11"/>
      <name val="Arial"/>
      <family val="0"/>
    </font>
    <font>
      <sz val="8"/>
      <name val="Verdana"/>
      <family val="0"/>
    </font>
    <font>
      <b/>
      <sz val="11"/>
      <name val="Arial"/>
      <family val="2"/>
    </font>
    <font>
      <sz val="14"/>
      <name val="Verdana"/>
      <family val="0"/>
    </font>
    <font>
      <b/>
      <sz val="14"/>
      <name val="Verdana"/>
      <family val="0"/>
    </font>
    <font>
      <b/>
      <sz val="18"/>
      <name val="Arial"/>
      <family val="0"/>
    </font>
    <font>
      <sz val="24"/>
      <name val="Verdana"/>
      <family val="0"/>
    </font>
    <font>
      <sz val="18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b/>
      <sz val="16"/>
      <name val="Arial"/>
      <family val="0"/>
    </font>
    <font>
      <b/>
      <i/>
      <sz val="14"/>
      <name val="Verdana"/>
      <family val="0"/>
    </font>
    <font>
      <sz val="8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0"/>
      <name val="Verdana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0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48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5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20" fillId="23" borderId="9" applyNumberFormat="0" applyAlignment="0" applyProtection="0"/>
  </cellStyleXfs>
  <cellXfs count="294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0" fillId="0" borderId="0" xfId="53" applyAlignment="1">
      <alignment horizontal="center"/>
      <protection/>
    </xf>
    <xf numFmtId="0" fontId="22" fillId="0" borderId="0" xfId="53" applyFont="1" applyFill="1">
      <alignment/>
      <protection/>
    </xf>
    <xf numFmtId="0" fontId="1" fillId="0" borderId="0" xfId="53" applyFont="1" applyFill="1">
      <alignment/>
      <protection/>
    </xf>
    <xf numFmtId="0" fontId="21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horizontal="center"/>
      <protection/>
    </xf>
    <xf numFmtId="0" fontId="24" fillId="0" borderId="0" xfId="53" applyFont="1" applyFill="1">
      <alignment/>
      <protection/>
    </xf>
    <xf numFmtId="0" fontId="25" fillId="0" borderId="0" xfId="53" applyFont="1" applyFill="1">
      <alignment/>
      <protection/>
    </xf>
    <xf numFmtId="0" fontId="25" fillId="0" borderId="0" xfId="53" applyFont="1" applyFill="1" applyAlignment="1">
      <alignment horizontal="center"/>
      <protection/>
    </xf>
    <xf numFmtId="0" fontId="25" fillId="20" borderId="0" xfId="53" applyFont="1" applyFill="1">
      <alignment/>
      <protection/>
    </xf>
    <xf numFmtId="0" fontId="25" fillId="0" borderId="10" xfId="53" applyFont="1" applyFill="1" applyBorder="1" applyAlignment="1">
      <alignment horizontal="right"/>
      <protection/>
    </xf>
    <xf numFmtId="0" fontId="25" fillId="8" borderId="11" xfId="53" applyFont="1" applyFill="1" applyBorder="1" applyAlignment="1">
      <alignment horizontal="center"/>
      <protection/>
    </xf>
    <xf numFmtId="0" fontId="25" fillId="8" borderId="12" xfId="53" applyFont="1" applyFill="1" applyBorder="1" applyAlignment="1">
      <alignment horizontal="center"/>
      <protection/>
    </xf>
    <xf numFmtId="0" fontId="26" fillId="0" borderId="13" xfId="53" applyFont="1" applyFill="1" applyBorder="1" applyAlignment="1">
      <alignment horizontal="right"/>
      <protection/>
    </xf>
    <xf numFmtId="1" fontId="26" fillId="0" borderId="14" xfId="53" applyNumberFormat="1" applyFont="1" applyFill="1" applyBorder="1" applyAlignment="1">
      <alignment horizontal="center" wrapText="1"/>
      <protection/>
    </xf>
    <xf numFmtId="198" fontId="26" fillId="0" borderId="14" xfId="53" applyNumberFormat="1" applyFont="1" applyFill="1" applyBorder="1" applyAlignment="1">
      <alignment horizontal="center" wrapText="1"/>
      <protection/>
    </xf>
    <xf numFmtId="1" fontId="26" fillId="0" borderId="15" xfId="53" applyNumberFormat="1" applyFont="1" applyFill="1" applyBorder="1" applyAlignment="1">
      <alignment horizontal="center" wrapText="1"/>
      <protection/>
    </xf>
    <xf numFmtId="0" fontId="25" fillId="0" borderId="16" xfId="53" applyFont="1" applyFill="1" applyBorder="1" applyAlignment="1">
      <alignment horizontal="center" wrapText="1"/>
      <protection/>
    </xf>
    <xf numFmtId="211" fontId="26" fillId="0" borderId="17" xfId="53" applyNumberFormat="1" applyFont="1" applyFill="1" applyBorder="1" applyAlignment="1">
      <alignment horizontal="center" wrapText="1"/>
      <protection/>
    </xf>
    <xf numFmtId="211" fontId="26" fillId="0" borderId="18" xfId="53" applyNumberFormat="1" applyFont="1" applyFill="1" applyBorder="1" applyAlignment="1">
      <alignment horizontal="center" wrapText="1"/>
      <protection/>
    </xf>
    <xf numFmtId="9" fontId="25" fillId="0" borderId="0" xfId="53" applyNumberFormat="1" applyFont="1" applyFill="1" applyAlignment="1">
      <alignment horizontal="center"/>
      <protection/>
    </xf>
    <xf numFmtId="0" fontId="26" fillId="0" borderId="19" xfId="0" applyNumberFormat="1" applyFont="1" applyFill="1" applyBorder="1" applyAlignment="1">
      <alignment horizontal="center"/>
    </xf>
    <xf numFmtId="0" fontId="25" fillId="8" borderId="19" xfId="53" applyFont="1" applyFill="1" applyBorder="1">
      <alignment/>
      <protection/>
    </xf>
    <xf numFmtId="0" fontId="25" fillId="8" borderId="19" xfId="53" applyFont="1" applyFill="1" applyBorder="1" applyAlignment="1">
      <alignment horizontal="center"/>
      <protection/>
    </xf>
    <xf numFmtId="0" fontId="25" fillId="0" borderId="19" xfId="0" applyFont="1" applyFill="1" applyBorder="1" applyAlignment="1">
      <alignment/>
    </xf>
    <xf numFmtId="0" fontId="25" fillId="0" borderId="19" xfId="53" applyFont="1" applyFill="1" applyBorder="1">
      <alignment/>
      <protection/>
    </xf>
    <xf numFmtId="0" fontId="25" fillId="0" borderId="0" xfId="0" applyFont="1" applyAlignment="1">
      <alignment/>
    </xf>
    <xf numFmtId="0" fontId="26" fillId="0" borderId="0" xfId="53" applyFont="1" applyFill="1" applyBorder="1" applyAlignment="1">
      <alignment horizontal="center"/>
      <protection/>
    </xf>
    <xf numFmtId="0" fontId="26" fillId="0" borderId="0" xfId="53" applyFont="1" applyFill="1" applyBorder="1">
      <alignment/>
      <protection/>
    </xf>
    <xf numFmtId="0" fontId="25" fillId="0" borderId="0" xfId="53" applyFont="1" applyFill="1" applyBorder="1" applyAlignment="1">
      <alignment horizontal="center"/>
      <protection/>
    </xf>
    <xf numFmtId="0" fontId="25" fillId="0" borderId="0" xfId="53" applyFont="1" applyFill="1" applyBorder="1">
      <alignment/>
      <protection/>
    </xf>
    <xf numFmtId="0" fontId="26" fillId="0" borderId="0" xfId="53" applyFont="1" applyFill="1" applyBorder="1" applyAlignment="1">
      <alignment horizontal="left"/>
      <protection/>
    </xf>
    <xf numFmtId="0" fontId="25" fillId="0" borderId="0" xfId="53" applyFont="1">
      <alignment/>
      <protection/>
    </xf>
    <xf numFmtId="0" fontId="25" fillId="8" borderId="0" xfId="53" applyFont="1" applyFill="1">
      <alignment/>
      <protection/>
    </xf>
    <xf numFmtId="0" fontId="25" fillId="0" borderId="0" xfId="53" applyFont="1" applyAlignment="1">
      <alignment horizontal="center"/>
      <protection/>
    </xf>
    <xf numFmtId="0" fontId="25" fillId="24" borderId="0" xfId="53" applyFont="1" applyFill="1">
      <alignment/>
      <protection/>
    </xf>
    <xf numFmtId="0" fontId="26" fillId="20" borderId="20" xfId="53" applyFont="1" applyFill="1" applyBorder="1" applyAlignment="1">
      <alignment horizontal="center"/>
      <protection/>
    </xf>
    <xf numFmtId="1" fontId="26" fillId="20" borderId="21" xfId="53" applyNumberFormat="1" applyFont="1" applyFill="1" applyBorder="1" applyAlignment="1">
      <alignment horizontal="center" wrapText="1"/>
      <protection/>
    </xf>
    <xf numFmtId="198" fontId="26" fillId="20" borderId="21" xfId="53" applyNumberFormat="1" applyFont="1" applyFill="1" applyBorder="1" applyAlignment="1">
      <alignment horizontal="center" wrapText="1"/>
      <protection/>
    </xf>
    <xf numFmtId="0" fontId="26" fillId="20" borderId="21" xfId="53" applyFont="1" applyFill="1" applyBorder="1" applyAlignment="1">
      <alignment horizontal="center"/>
      <protection/>
    </xf>
    <xf numFmtId="0" fontId="26" fillId="20" borderId="21" xfId="53" applyFont="1" applyFill="1" applyBorder="1">
      <alignment/>
      <protection/>
    </xf>
    <xf numFmtId="0" fontId="26" fillId="20" borderId="22" xfId="53" applyFont="1" applyFill="1" applyBorder="1">
      <alignment/>
      <protection/>
    </xf>
    <xf numFmtId="0" fontId="26" fillId="0" borderId="19" xfId="53" applyFont="1" applyBorder="1" applyAlignment="1">
      <alignment horizontal="center"/>
      <protection/>
    </xf>
    <xf numFmtId="0" fontId="26" fillId="0" borderId="0" xfId="0" applyNumberFormat="1" applyFont="1" applyFill="1" applyBorder="1" applyAlignment="1">
      <alignment horizontal="center"/>
    </xf>
    <xf numFmtId="0" fontId="25" fillId="8" borderId="23" xfId="53" applyFont="1" applyFill="1" applyBorder="1" applyAlignment="1">
      <alignment horizontal="center"/>
      <protection/>
    </xf>
    <xf numFmtId="0" fontId="25" fillId="8" borderId="24" xfId="53" applyFont="1" applyFill="1" applyBorder="1" applyAlignment="1">
      <alignment horizontal="center"/>
      <protection/>
    </xf>
    <xf numFmtId="0" fontId="25" fillId="8" borderId="25" xfId="53" applyFont="1" applyFill="1" applyBorder="1" applyAlignment="1">
      <alignment horizontal="center"/>
      <protection/>
    </xf>
    <xf numFmtId="0" fontId="26" fillId="0" borderId="0" xfId="53" applyFont="1" applyBorder="1" applyAlignment="1">
      <alignment horizontal="center"/>
      <protection/>
    </xf>
    <xf numFmtId="0" fontId="25" fillId="24" borderId="0" xfId="53" applyFont="1" applyFill="1" applyBorder="1" applyAlignment="1">
      <alignment horizontal="center"/>
      <protection/>
    </xf>
    <xf numFmtId="0" fontId="25" fillId="20" borderId="0" xfId="0" applyFont="1" applyFill="1" applyAlignment="1">
      <alignment/>
    </xf>
    <xf numFmtId="0" fontId="26" fillId="8" borderId="19" xfId="0" applyFont="1" applyFill="1" applyBorder="1" applyAlignment="1">
      <alignment horizontal="center"/>
    </xf>
    <xf numFmtId="0" fontId="25" fillId="8" borderId="19" xfId="0" applyFont="1" applyFill="1" applyBorder="1" applyAlignment="1">
      <alignment/>
    </xf>
    <xf numFmtId="0" fontId="25" fillId="8" borderId="19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31" fillId="0" borderId="10" xfId="52" applyFont="1" applyBorder="1" applyAlignment="1">
      <alignment wrapText="1"/>
      <protection/>
    </xf>
    <xf numFmtId="0" fontId="23" fillId="0" borderId="19" xfId="52" applyFont="1" applyBorder="1">
      <alignment/>
      <protection/>
    </xf>
    <xf numFmtId="0" fontId="23" fillId="4" borderId="19" xfId="52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23" fillId="0" borderId="0" xfId="52" applyFont="1" applyFill="1">
      <alignment/>
      <protection/>
    </xf>
    <xf numFmtId="0" fontId="23" fillId="0" borderId="0" xfId="52" applyFont="1" applyFill="1" applyBorder="1">
      <alignment/>
      <protection/>
    </xf>
    <xf numFmtId="0" fontId="27" fillId="0" borderId="0" xfId="52" applyFill="1" applyBorder="1">
      <alignment/>
      <protection/>
    </xf>
    <xf numFmtId="0" fontId="27" fillId="0" borderId="0" xfId="52">
      <alignment/>
      <protection/>
    </xf>
    <xf numFmtId="0" fontId="32" fillId="25" borderId="26" xfId="0" applyFont="1" applyFill="1" applyBorder="1" applyAlignment="1">
      <alignment vertical="top" wrapText="1"/>
    </xf>
    <xf numFmtId="0" fontId="27" fillId="0" borderId="0" xfId="52" applyAlignment="1">
      <alignment wrapText="1"/>
      <protection/>
    </xf>
    <xf numFmtId="0" fontId="33" fillId="0" borderId="10" xfId="52" applyFont="1" applyBorder="1" applyAlignment="1">
      <alignment wrapText="1"/>
      <protection/>
    </xf>
    <xf numFmtId="0" fontId="30" fillId="0" borderId="11" xfId="52" applyFont="1" applyBorder="1" applyAlignment="1">
      <alignment wrapText="1"/>
      <protection/>
    </xf>
    <xf numFmtId="0" fontId="30" fillId="0" borderId="27" xfId="52" applyFont="1" applyBorder="1" applyAlignment="1">
      <alignment wrapText="1"/>
      <protection/>
    </xf>
    <xf numFmtId="0" fontId="31" fillId="0" borderId="27" xfId="52" applyFont="1" applyBorder="1" applyAlignment="1">
      <alignment wrapText="1"/>
      <protection/>
    </xf>
    <xf numFmtId="0" fontId="31" fillId="0" borderId="10" xfId="52" applyFont="1" applyFill="1" applyBorder="1" applyAlignment="1">
      <alignment wrapText="1"/>
      <protection/>
    </xf>
    <xf numFmtId="0" fontId="30" fillId="0" borderId="11" xfId="52" applyFont="1" applyFill="1" applyBorder="1" applyAlignment="1">
      <alignment wrapText="1"/>
      <protection/>
    </xf>
    <xf numFmtId="0" fontId="31" fillId="0" borderId="27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30" fillId="0" borderId="13" xfId="52" applyFont="1" applyFill="1" applyBorder="1">
      <alignment/>
      <protection/>
    </xf>
    <xf numFmtId="0" fontId="30" fillId="0" borderId="19" xfId="0" applyFont="1" applyBorder="1" applyAlignment="1">
      <alignment/>
    </xf>
    <xf numFmtId="198" fontId="31" fillId="0" borderId="13" xfId="52" applyNumberFormat="1" applyFont="1" applyFill="1" applyBorder="1">
      <alignment/>
      <protection/>
    </xf>
    <xf numFmtId="198" fontId="30" fillId="0" borderId="19" xfId="52" applyNumberFormat="1" applyFont="1" applyFill="1" applyBorder="1">
      <alignment/>
      <protection/>
    </xf>
    <xf numFmtId="1" fontId="30" fillId="0" borderId="19" xfId="52" applyNumberFormat="1" applyFont="1" applyFill="1" applyBorder="1">
      <alignment/>
      <protection/>
    </xf>
    <xf numFmtId="198" fontId="30" fillId="0" borderId="19" xfId="0" applyNumberFormat="1" applyFont="1" applyFill="1" applyBorder="1" applyAlignment="1">
      <alignment/>
    </xf>
    <xf numFmtId="1" fontId="30" fillId="0" borderId="19" xfId="0" applyNumberFormat="1" applyFont="1" applyFill="1" applyBorder="1" applyAlignment="1">
      <alignment/>
    </xf>
    <xf numFmtId="198" fontId="31" fillId="0" borderId="13" xfId="0" applyNumberFormat="1" applyFont="1" applyFill="1" applyBorder="1" applyAlignment="1">
      <alignment/>
    </xf>
    <xf numFmtId="0" fontId="27" fillId="0" borderId="0" xfId="52" applyFill="1">
      <alignment/>
      <protection/>
    </xf>
    <xf numFmtId="0" fontId="34" fillId="0" borderId="0" xfId="0" applyFont="1" applyBorder="1" applyAlignment="1">
      <alignment/>
    </xf>
    <xf numFmtId="0" fontId="30" fillId="8" borderId="19" xfId="0" applyFont="1" applyFill="1" applyBorder="1" applyAlignment="1">
      <alignment/>
    </xf>
    <xf numFmtId="0" fontId="30" fillId="0" borderId="13" xfId="0" applyFont="1" applyBorder="1" applyAlignment="1">
      <alignment/>
    </xf>
    <xf numFmtId="0" fontId="30" fillId="0" borderId="28" xfId="52" applyFont="1" applyFill="1" applyBorder="1">
      <alignment/>
      <protection/>
    </xf>
    <xf numFmtId="0" fontId="27" fillId="0" borderId="13" xfId="52" applyFill="1" applyBorder="1">
      <alignment/>
      <protection/>
    </xf>
    <xf numFmtId="0" fontId="30" fillId="0" borderId="0" xfId="0" applyFont="1" applyBorder="1" applyAlignment="1">
      <alignment/>
    </xf>
    <xf numFmtId="0" fontId="30" fillId="0" borderId="10" xfId="52" applyFont="1" applyBorder="1" applyAlignment="1">
      <alignment wrapText="1"/>
      <protection/>
    </xf>
    <xf numFmtId="0" fontId="30" fillId="25" borderId="19" xfId="0" applyFont="1" applyFill="1" applyBorder="1" applyAlignment="1">
      <alignment/>
    </xf>
    <xf numFmtId="198" fontId="31" fillId="0" borderId="29" xfId="52" applyNumberFormat="1" applyFont="1" applyFill="1" applyBorder="1">
      <alignment/>
      <protection/>
    </xf>
    <xf numFmtId="198" fontId="31" fillId="0" borderId="19" xfId="52" applyNumberFormat="1" applyFont="1" applyFill="1" applyBorder="1">
      <alignment/>
      <protection/>
    </xf>
    <xf numFmtId="0" fontId="27" fillId="0" borderId="30" xfId="52" applyFill="1" applyBorder="1">
      <alignment/>
      <protection/>
    </xf>
    <xf numFmtId="198" fontId="27" fillId="0" borderId="0" xfId="52" applyNumberFormat="1" applyFill="1">
      <alignment/>
      <protection/>
    </xf>
    <xf numFmtId="0" fontId="30" fillId="0" borderId="19" xfId="0" applyNumberFormat="1" applyFont="1" applyFill="1" applyBorder="1" applyAlignment="1">
      <alignment/>
    </xf>
    <xf numFmtId="0" fontId="30" fillId="0" borderId="19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0" fillId="0" borderId="11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30" fillId="0" borderId="13" xfId="0" applyFont="1" applyFill="1" applyBorder="1" applyAlignment="1">
      <alignment/>
    </xf>
    <xf numFmtId="0" fontId="35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30" fillId="25" borderId="13" xfId="0" applyFont="1" applyFill="1" applyBorder="1" applyAlignment="1">
      <alignment/>
    </xf>
    <xf numFmtId="0" fontId="35" fillId="25" borderId="19" xfId="0" applyNumberFormat="1" applyFont="1" applyFill="1" applyBorder="1" applyAlignment="1">
      <alignment/>
    </xf>
    <xf numFmtId="0" fontId="30" fillId="25" borderId="19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30" fillId="0" borderId="28" xfId="0" applyFont="1" applyFill="1" applyBorder="1" applyAlignment="1">
      <alignment/>
    </xf>
    <xf numFmtId="0" fontId="30" fillId="0" borderId="30" xfId="0" applyFont="1" applyFill="1" applyBorder="1" applyAlignment="1">
      <alignment/>
    </xf>
    <xf numFmtId="0" fontId="30" fillId="0" borderId="0" xfId="0" applyFont="1" applyFill="1" applyAlignment="1">
      <alignment/>
    </xf>
    <xf numFmtId="0" fontId="26" fillId="0" borderId="0" xfId="0" applyFont="1" applyAlignment="1">
      <alignment horizontal="left"/>
    </xf>
    <xf numFmtId="0" fontId="26" fillId="0" borderId="0" xfId="53" applyFont="1" applyFill="1" applyBorder="1" applyAlignment="1">
      <alignment horizontal="center" wrapText="1"/>
      <protection/>
    </xf>
    <xf numFmtId="0" fontId="23" fillId="0" borderId="0" xfId="52" applyFont="1">
      <alignment/>
      <protection/>
    </xf>
    <xf numFmtId="0" fontId="30" fillId="0" borderId="12" xfId="0" applyFont="1" applyFill="1" applyBorder="1" applyAlignment="1">
      <alignment wrapText="1"/>
    </xf>
    <xf numFmtId="0" fontId="30" fillId="0" borderId="12" xfId="0" applyFont="1" applyBorder="1" applyAlignment="1">
      <alignment wrapText="1"/>
    </xf>
    <xf numFmtId="0" fontId="23" fillId="0" borderId="19" xfId="0" applyFont="1" applyFill="1" applyBorder="1" applyAlignment="1">
      <alignment/>
    </xf>
    <xf numFmtId="14" fontId="23" fillId="0" borderId="19" xfId="0" applyNumberFormat="1" applyFont="1" applyFill="1" applyBorder="1" applyAlignment="1">
      <alignment/>
    </xf>
    <xf numFmtId="0" fontId="30" fillId="0" borderId="26" xfId="0" applyFont="1" applyFill="1" applyBorder="1" applyAlignment="1">
      <alignment/>
    </xf>
    <xf numFmtId="198" fontId="30" fillId="0" borderId="23" xfId="0" applyNumberFormat="1" applyFont="1" applyFill="1" applyBorder="1" applyAlignment="1">
      <alignment/>
    </xf>
    <xf numFmtId="0" fontId="23" fillId="0" borderId="24" xfId="0" applyFont="1" applyFill="1" applyBorder="1" applyAlignment="1">
      <alignment/>
    </xf>
    <xf numFmtId="14" fontId="23" fillId="0" borderId="24" xfId="0" applyNumberFormat="1" applyFont="1" applyFill="1" applyBorder="1" applyAlignment="1">
      <alignment/>
    </xf>
    <xf numFmtId="0" fontId="30" fillId="0" borderId="31" xfId="0" applyFont="1" applyFill="1" applyBorder="1" applyAlignment="1">
      <alignment/>
    </xf>
    <xf numFmtId="198" fontId="30" fillId="0" borderId="24" xfId="0" applyNumberFormat="1" applyFont="1" applyFill="1" applyBorder="1" applyAlignment="1">
      <alignment/>
    </xf>
    <xf numFmtId="198" fontId="30" fillId="0" borderId="25" xfId="0" applyNumberFormat="1" applyFont="1" applyFill="1" applyBorder="1" applyAlignment="1">
      <alignment/>
    </xf>
    <xf numFmtId="198" fontId="31" fillId="0" borderId="28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0" fontId="0" fillId="0" borderId="30" xfId="0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38" fillId="0" borderId="26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4" fontId="39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horizontal="justify" vertical="top" wrapText="1"/>
    </xf>
    <xf numFmtId="0" fontId="40" fillId="0" borderId="0" xfId="0" applyFont="1" applyAlignment="1">
      <alignment horizontal="center" vertical="top" wrapText="1"/>
    </xf>
    <xf numFmtId="0" fontId="40" fillId="0" borderId="32" xfId="0" applyFont="1" applyBorder="1" applyAlignment="1">
      <alignment horizontal="center" vertical="top" wrapText="1"/>
    </xf>
    <xf numFmtId="0" fontId="40" fillId="0" borderId="32" xfId="0" applyFont="1" applyBorder="1" applyAlignment="1">
      <alignment horizontal="justify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justify" vertical="top" wrapText="1"/>
    </xf>
    <xf numFmtId="0" fontId="40" fillId="0" borderId="0" xfId="0" applyFont="1" applyBorder="1" applyAlignment="1">
      <alignment horizontal="center" wrapText="1"/>
    </xf>
    <xf numFmtId="0" fontId="41" fillId="0" borderId="19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justify" vertical="top" wrapText="1"/>
    </xf>
    <xf numFmtId="0" fontId="43" fillId="0" borderId="0" xfId="0" applyFont="1" applyAlignment="1" applyProtection="1">
      <alignment horizontal="center"/>
      <protection hidden="1"/>
    </xf>
    <xf numFmtId="0" fontId="44" fillId="0" borderId="3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43" fillId="3" borderId="33" xfId="0" applyFont="1" applyFill="1" applyBorder="1" applyAlignment="1" applyProtection="1">
      <alignment horizontal="center" vertical="center" textRotation="90"/>
      <protection hidden="1"/>
    </xf>
    <xf numFmtId="0" fontId="43" fillId="22" borderId="33" xfId="0" applyFont="1" applyFill="1" applyBorder="1" applyAlignment="1" applyProtection="1">
      <alignment horizontal="center" vertical="center" textRotation="90"/>
      <protection hidden="1"/>
    </xf>
    <xf numFmtId="0" fontId="43" fillId="20" borderId="33" xfId="0" applyFont="1" applyFill="1" applyBorder="1" applyAlignment="1" applyProtection="1">
      <alignment horizontal="center" vertical="center" textRotation="90"/>
      <protection hidden="1"/>
    </xf>
    <xf numFmtId="0" fontId="47" fillId="20" borderId="34" xfId="0" applyFont="1" applyFill="1" applyBorder="1" applyAlignment="1" applyProtection="1">
      <alignment horizontal="center" vertical="center" textRotation="90"/>
      <protection hidden="1"/>
    </xf>
    <xf numFmtId="0" fontId="48" fillId="26" borderId="34" xfId="0" applyFont="1" applyFill="1" applyBorder="1" applyAlignment="1" applyProtection="1">
      <alignment horizontal="center" vertical="center" textRotation="90"/>
      <protection locked="0"/>
    </xf>
    <xf numFmtId="2" fontId="43" fillId="22" borderId="34" xfId="0" applyNumberFormat="1" applyFont="1" applyFill="1" applyBorder="1" applyAlignment="1" applyProtection="1">
      <alignment horizontal="center" vertical="center" textRotation="90"/>
      <protection hidden="1"/>
    </xf>
    <xf numFmtId="0" fontId="43" fillId="3" borderId="34" xfId="0" applyFont="1" applyFill="1" applyBorder="1" applyAlignment="1" applyProtection="1">
      <alignment horizontal="center" vertical="center" textRotation="90"/>
      <protection hidden="1"/>
    </xf>
    <xf numFmtId="0" fontId="43" fillId="20" borderId="34" xfId="0" applyFont="1" applyFill="1" applyBorder="1" applyAlignment="1" applyProtection="1">
      <alignment horizontal="center" vertical="center" textRotation="90"/>
      <protection hidden="1"/>
    </xf>
    <xf numFmtId="204" fontId="50" fillId="8" borderId="0" xfId="0" applyNumberFormat="1" applyFont="1" applyFill="1" applyAlignment="1" applyProtection="1">
      <alignment horizontal="center"/>
      <protection hidden="1"/>
    </xf>
    <xf numFmtId="0" fontId="43" fillId="24" borderId="0" xfId="0" applyFont="1" applyFill="1" applyBorder="1" applyAlignment="1" applyProtection="1">
      <alignment horizontal="center" vertical="center" textRotation="90"/>
      <protection hidden="1"/>
    </xf>
    <xf numFmtId="0" fontId="47" fillId="24" borderId="14" xfId="0" applyFont="1" applyFill="1" applyBorder="1" applyAlignment="1" applyProtection="1">
      <alignment horizontal="center" vertical="center" textRotation="90"/>
      <protection hidden="1"/>
    </xf>
    <xf numFmtId="0" fontId="51" fillId="0" borderId="17" xfId="0" applyFont="1" applyBorder="1" applyAlignment="1" applyProtection="1">
      <alignment horizontal="center"/>
      <protection locked="0"/>
    </xf>
    <xf numFmtId="2" fontId="43" fillId="24" borderId="14" xfId="0" applyNumberFormat="1" applyFont="1" applyFill="1" applyBorder="1" applyAlignment="1" applyProtection="1">
      <alignment horizontal="center" vertical="center" textRotation="90"/>
      <protection hidden="1"/>
    </xf>
    <xf numFmtId="204" fontId="50" fillId="8" borderId="14" xfId="0" applyNumberFormat="1" applyFont="1" applyFill="1" applyBorder="1" applyAlignment="1" applyProtection="1">
      <alignment horizontal="center"/>
      <protection hidden="1"/>
    </xf>
    <xf numFmtId="0" fontId="43" fillId="24" borderId="14" xfId="0" applyFont="1" applyFill="1" applyBorder="1" applyAlignment="1" applyProtection="1">
      <alignment horizontal="center" vertical="center" textRotation="90"/>
      <protection hidden="1"/>
    </xf>
    <xf numFmtId="0" fontId="48" fillId="26" borderId="14" xfId="0" applyFont="1" applyFill="1" applyBorder="1" applyAlignment="1" applyProtection="1">
      <alignment horizontal="center" vertical="center" textRotation="90"/>
      <protection locked="0"/>
    </xf>
    <xf numFmtId="204" fontId="50" fillId="24" borderId="0" xfId="0" applyNumberFormat="1" applyFont="1" applyFill="1" applyAlignment="1" applyProtection="1">
      <alignment horizontal="center"/>
      <protection hidden="1"/>
    </xf>
    <xf numFmtId="0" fontId="0" fillId="24" borderId="30" xfId="0" applyFill="1" applyBorder="1" applyAlignment="1" applyProtection="1">
      <alignment/>
      <protection hidden="1"/>
    </xf>
    <xf numFmtId="0" fontId="47" fillId="24" borderId="35" xfId="0" applyFont="1" applyFill="1" applyBorder="1" applyAlignment="1" applyProtection="1">
      <alignment horizontal="center"/>
      <protection hidden="1"/>
    </xf>
    <xf numFmtId="0" fontId="48" fillId="26" borderId="35" xfId="0" applyFont="1" applyFill="1" applyBorder="1" applyAlignment="1" applyProtection="1">
      <alignment horizontal="center"/>
      <protection locked="0"/>
    </xf>
    <xf numFmtId="204" fontId="50" fillId="8" borderId="35" xfId="0" applyNumberFormat="1" applyFont="1" applyFill="1" applyBorder="1" applyAlignment="1" applyProtection="1">
      <alignment horizontal="center"/>
      <protection hidden="1"/>
    </xf>
    <xf numFmtId="0" fontId="0" fillId="24" borderId="35" xfId="0" applyFill="1" applyBorder="1" applyAlignment="1" applyProtection="1">
      <alignment/>
      <protection hidden="1"/>
    </xf>
    <xf numFmtId="0" fontId="52" fillId="24" borderId="0" xfId="0" applyFont="1" applyFill="1" applyBorder="1" applyAlignment="1" applyProtection="1">
      <alignment horizontal="center"/>
      <protection hidden="1"/>
    </xf>
    <xf numFmtId="0" fontId="53" fillId="0" borderId="35" xfId="0" applyFont="1" applyBorder="1" applyAlignment="1" applyProtection="1">
      <alignment/>
      <protection hidden="1"/>
    </xf>
    <xf numFmtId="0" fontId="54" fillId="26" borderId="35" xfId="0" applyFont="1" applyFill="1" applyBorder="1" applyAlignment="1" applyProtection="1">
      <alignment horizontal="center"/>
      <protection locked="0"/>
    </xf>
    <xf numFmtId="0" fontId="52" fillId="24" borderId="35" xfId="0" applyFont="1" applyFill="1" applyBorder="1" applyAlignment="1" applyProtection="1">
      <alignment horizontal="center"/>
      <protection hidden="1"/>
    </xf>
    <xf numFmtId="0" fontId="53" fillId="24" borderId="35" xfId="0" applyFont="1" applyFill="1" applyBorder="1" applyAlignment="1" applyProtection="1">
      <alignment/>
      <protection hidden="1"/>
    </xf>
    <xf numFmtId="0" fontId="43" fillId="24" borderId="30" xfId="0" applyFont="1" applyFill="1" applyBorder="1" applyAlignment="1" applyProtection="1">
      <alignment horizontal="center"/>
      <protection hidden="1"/>
    </xf>
    <xf numFmtId="0" fontId="53" fillId="24" borderId="35" xfId="0" applyFont="1" applyFill="1" applyBorder="1" applyAlignment="1" applyProtection="1">
      <alignment horizontal="center"/>
      <protection hidden="1"/>
    </xf>
    <xf numFmtId="0" fontId="43" fillId="24" borderId="35" xfId="0" applyFont="1" applyFill="1" applyBorder="1" applyAlignment="1" applyProtection="1">
      <alignment horizontal="center"/>
      <protection hidden="1"/>
    </xf>
    <xf numFmtId="0" fontId="43" fillId="24" borderId="36" xfId="0" applyFont="1" applyFill="1" applyBorder="1" applyAlignment="1" applyProtection="1">
      <alignment horizontal="center"/>
      <protection hidden="1"/>
    </xf>
    <xf numFmtId="0" fontId="53" fillId="24" borderId="17" xfId="0" applyFont="1" applyFill="1" applyBorder="1" applyAlignment="1" applyProtection="1">
      <alignment horizontal="center"/>
      <protection hidden="1"/>
    </xf>
    <xf numFmtId="0" fontId="54" fillId="26" borderId="17" xfId="0" applyFont="1" applyFill="1" applyBorder="1" applyAlignment="1" applyProtection="1">
      <alignment horizontal="center"/>
      <protection locked="0"/>
    </xf>
    <xf numFmtId="204" fontId="50" fillId="8" borderId="17" xfId="0" applyNumberFormat="1" applyFont="1" applyFill="1" applyBorder="1" applyAlignment="1" applyProtection="1">
      <alignment horizontal="center"/>
      <protection hidden="1"/>
    </xf>
    <xf numFmtId="0" fontId="43" fillId="24" borderId="17" xfId="0" applyFont="1" applyFill="1" applyBorder="1" applyAlignment="1" applyProtection="1">
      <alignment horizontal="center"/>
      <protection hidden="1"/>
    </xf>
    <xf numFmtId="204" fontId="50" fillId="3" borderId="19" xfId="0" applyNumberFormat="1" applyFont="1" applyFill="1" applyBorder="1" applyAlignment="1" applyProtection="1">
      <alignment horizontal="center"/>
      <protection hidden="1"/>
    </xf>
    <xf numFmtId="0" fontId="43" fillId="21" borderId="29" xfId="0" applyFont="1" applyFill="1" applyBorder="1" applyAlignment="1" applyProtection="1">
      <alignment horizontal="center"/>
      <protection hidden="1"/>
    </xf>
    <xf numFmtId="0" fontId="52" fillId="0" borderId="19" xfId="0" applyFont="1" applyBorder="1" applyAlignment="1" applyProtection="1">
      <alignment horizontal="center"/>
      <protection hidden="1"/>
    </xf>
    <xf numFmtId="0" fontId="53" fillId="0" borderId="19" xfId="0" applyFont="1" applyBorder="1" applyAlignment="1" applyProtection="1">
      <alignment horizontal="center"/>
      <protection hidden="1"/>
    </xf>
    <xf numFmtId="2" fontId="43" fillId="22" borderId="17" xfId="0" applyNumberFormat="1" applyFont="1" applyFill="1" applyBorder="1" applyAlignment="1" applyProtection="1">
      <alignment horizontal="center"/>
      <protection hidden="1"/>
    </xf>
    <xf numFmtId="204" fontId="50" fillId="3" borderId="17" xfId="0" applyNumberFormat="1" applyFont="1" applyFill="1" applyBorder="1" applyAlignment="1" applyProtection="1">
      <alignment horizontal="center"/>
      <protection hidden="1"/>
    </xf>
    <xf numFmtId="0" fontId="55" fillId="0" borderId="19" xfId="0" applyFont="1" applyBorder="1" applyAlignment="1" applyProtection="1">
      <alignment horizontal="center"/>
      <protection hidden="1"/>
    </xf>
    <xf numFmtId="204" fontId="50" fillId="0" borderId="19" xfId="0" applyNumberFormat="1" applyFont="1" applyBorder="1" applyAlignment="1" applyProtection="1">
      <alignment horizontal="center"/>
      <protection hidden="1"/>
    </xf>
    <xf numFmtId="0" fontId="43" fillId="21" borderId="19" xfId="0" applyFont="1" applyFill="1" applyBorder="1" applyAlignment="1" applyProtection="1">
      <alignment horizontal="center"/>
      <protection hidden="1"/>
    </xf>
    <xf numFmtId="0" fontId="53" fillId="0" borderId="0" xfId="0" applyFont="1" applyAlignment="1" applyProtection="1">
      <alignment/>
      <protection hidden="1"/>
    </xf>
    <xf numFmtId="0" fontId="54" fillId="26" borderId="19" xfId="0" applyFont="1" applyFill="1" applyBorder="1" applyAlignment="1" applyProtection="1">
      <alignment horizontal="center"/>
      <protection locked="0"/>
    </xf>
    <xf numFmtId="2" fontId="43" fillId="24" borderId="19" xfId="0" applyNumberFormat="1" applyFont="1" applyFill="1" applyBorder="1" applyAlignment="1" applyProtection="1">
      <alignment horizontal="center"/>
      <protection hidden="1"/>
    </xf>
    <xf numFmtId="2" fontId="43" fillId="22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hidden="1"/>
    </xf>
    <xf numFmtId="0" fontId="27" fillId="0" borderId="0" xfId="52" applyFont="1">
      <alignment/>
      <protection/>
    </xf>
    <xf numFmtId="198" fontId="30" fillId="0" borderId="29" xfId="52" applyNumberFormat="1" applyFont="1" applyFill="1" applyBorder="1">
      <alignment/>
      <protection/>
    </xf>
    <xf numFmtId="0" fontId="27" fillId="0" borderId="13" xfId="52" applyFont="1" applyFill="1" applyBorder="1">
      <alignment/>
      <protection/>
    </xf>
    <xf numFmtId="0" fontId="31" fillId="0" borderId="13" xfId="52" applyFont="1" applyFill="1" applyBorder="1">
      <alignment/>
      <protection/>
    </xf>
    <xf numFmtId="0" fontId="1" fillId="0" borderId="0" xfId="0" applyFont="1" applyAlignment="1">
      <alignment/>
    </xf>
    <xf numFmtId="0" fontId="36" fillId="0" borderId="19" xfId="52" applyFont="1" applyBorder="1">
      <alignment/>
      <protection/>
    </xf>
    <xf numFmtId="1" fontId="31" fillId="0" borderId="19" xfId="52" applyNumberFormat="1" applyFont="1" applyFill="1" applyBorder="1">
      <alignment/>
      <protection/>
    </xf>
    <xf numFmtId="0" fontId="1" fillId="0" borderId="19" xfId="0" applyFont="1" applyBorder="1" applyAlignment="1">
      <alignment/>
    </xf>
    <xf numFmtId="0" fontId="31" fillId="0" borderId="28" xfId="52" applyFont="1" applyFill="1" applyBorder="1">
      <alignment/>
      <protection/>
    </xf>
    <xf numFmtId="0" fontId="36" fillId="4" borderId="19" xfId="52" applyFont="1" applyFill="1" applyBorder="1" applyAlignment="1">
      <alignment horizontal="center"/>
      <protection/>
    </xf>
    <xf numFmtId="0" fontId="30" fillId="0" borderId="0" xfId="52" applyFont="1" applyFill="1">
      <alignment/>
      <protection/>
    </xf>
    <xf numFmtId="0" fontId="27" fillId="0" borderId="13" xfId="52" applyBorder="1">
      <alignment/>
      <protection/>
    </xf>
    <xf numFmtId="0" fontId="30" fillId="0" borderId="30" xfId="52" applyFont="1" applyFill="1" applyBorder="1">
      <alignment/>
      <protection/>
    </xf>
    <xf numFmtId="0" fontId="0" fillId="0" borderId="0" xfId="0" applyBorder="1" applyAlignment="1">
      <alignment/>
    </xf>
    <xf numFmtId="0" fontId="27" fillId="0" borderId="19" xfId="52" applyFont="1" applyFill="1" applyBorder="1">
      <alignment/>
      <protection/>
    </xf>
    <xf numFmtId="0" fontId="27" fillId="0" borderId="19" xfId="52" applyBorder="1">
      <alignment/>
      <protection/>
    </xf>
    <xf numFmtId="0" fontId="31" fillId="0" borderId="19" xfId="0" applyFont="1" applyBorder="1" applyAlignment="1">
      <alignment/>
    </xf>
    <xf numFmtId="198" fontId="31" fillId="0" borderId="19" xfId="0" applyNumberFormat="1" applyFont="1" applyFill="1" applyBorder="1" applyAlignment="1">
      <alignment/>
    </xf>
    <xf numFmtId="1" fontId="31" fillId="0" borderId="19" xfId="0" applyNumberFormat="1" applyFont="1" applyFill="1" applyBorder="1" applyAlignment="1">
      <alignment/>
    </xf>
    <xf numFmtId="0" fontId="31" fillId="25" borderId="19" xfId="0" applyFont="1" applyFill="1" applyBorder="1" applyAlignment="1">
      <alignment/>
    </xf>
    <xf numFmtId="0" fontId="30" fillId="0" borderId="0" xfId="52" applyFont="1" applyAlignment="1">
      <alignment wrapText="1"/>
      <protection/>
    </xf>
    <xf numFmtId="0" fontId="31" fillId="0" borderId="10" xfId="52" applyFont="1" applyFill="1" applyBorder="1">
      <alignment/>
      <protection/>
    </xf>
    <xf numFmtId="0" fontId="30" fillId="0" borderId="19" xfId="52" applyFont="1" applyBorder="1" applyAlignment="1">
      <alignment wrapText="1"/>
      <protection/>
    </xf>
    <xf numFmtId="0" fontId="1" fillId="0" borderId="11" xfId="0" applyFont="1" applyBorder="1" applyAlignment="1">
      <alignment/>
    </xf>
    <xf numFmtId="0" fontId="31" fillId="0" borderId="0" xfId="52" applyFont="1" applyBorder="1" applyAlignment="1">
      <alignment wrapText="1"/>
      <protection/>
    </xf>
    <xf numFmtId="0" fontId="31" fillId="0" borderId="27" xfId="0" applyFont="1" applyBorder="1" applyAlignment="1">
      <alignment/>
    </xf>
    <xf numFmtId="0" fontId="31" fillId="0" borderId="19" xfId="52" applyFont="1" applyFill="1" applyBorder="1" applyAlignment="1">
      <alignment wrapText="1"/>
      <protection/>
    </xf>
    <xf numFmtId="198" fontId="31" fillId="0" borderId="10" xfId="52" applyNumberFormat="1" applyFont="1" applyFill="1" applyBorder="1">
      <alignment/>
      <protection/>
    </xf>
    <xf numFmtId="0" fontId="30" fillId="0" borderId="19" xfId="52" applyFont="1" applyFill="1" applyBorder="1" applyAlignment="1">
      <alignment wrapText="1"/>
      <protection/>
    </xf>
    <xf numFmtId="198" fontId="31" fillId="0" borderId="11" xfId="52" applyNumberFormat="1" applyFont="1" applyFill="1" applyBorder="1">
      <alignment/>
      <protection/>
    </xf>
    <xf numFmtId="1" fontId="31" fillId="0" borderId="11" xfId="52" applyNumberFormat="1" applyFont="1" applyFill="1" applyBorder="1">
      <alignment/>
      <protection/>
    </xf>
    <xf numFmtId="0" fontId="30" fillId="0" borderId="29" xfId="52" applyFont="1" applyFill="1" applyBorder="1" applyAlignment="1">
      <alignment wrapText="1"/>
      <protection/>
    </xf>
    <xf numFmtId="0" fontId="31" fillId="0" borderId="13" xfId="52" applyFont="1" applyFill="1" applyBorder="1" applyAlignment="1">
      <alignment wrapText="1"/>
      <protection/>
    </xf>
    <xf numFmtId="0" fontId="31" fillId="0" borderId="19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198" fontId="31" fillId="0" borderId="11" xfId="0" applyNumberFormat="1" applyFont="1" applyFill="1" applyBorder="1" applyAlignment="1">
      <alignment/>
    </xf>
    <xf numFmtId="1" fontId="31" fillId="0" borderId="11" xfId="0" applyNumberFormat="1" applyFont="1" applyFill="1" applyBorder="1" applyAlignment="1">
      <alignment/>
    </xf>
    <xf numFmtId="198" fontId="31" fillId="0" borderId="10" xfId="0" applyNumberFormat="1" applyFont="1" applyFill="1" applyBorder="1" applyAlignment="1">
      <alignment/>
    </xf>
    <xf numFmtId="0" fontId="27" fillId="0" borderId="19" xfId="52" applyFill="1" applyBorder="1">
      <alignment/>
      <protection/>
    </xf>
    <xf numFmtId="0" fontId="34" fillId="0" borderId="19" xfId="0" applyFont="1" applyBorder="1" applyAlignment="1">
      <alignment/>
    </xf>
    <xf numFmtId="0" fontId="31" fillId="8" borderId="19" xfId="0" applyFont="1" applyFill="1" applyBorder="1" applyAlignment="1">
      <alignment/>
    </xf>
    <xf numFmtId="0" fontId="32" fillId="0" borderId="19" xfId="0" applyFont="1" applyBorder="1" applyAlignment="1">
      <alignment/>
    </xf>
    <xf numFmtId="0" fontId="29" fillId="0" borderId="19" xfId="52" applyFont="1" applyBorder="1">
      <alignment/>
      <protection/>
    </xf>
    <xf numFmtId="0" fontId="31" fillId="0" borderId="0" xfId="0" applyFont="1" applyBorder="1" applyAlignment="1">
      <alignment/>
    </xf>
    <xf numFmtId="0" fontId="30" fillId="25" borderId="0" xfId="0" applyFont="1" applyFill="1" applyBorder="1" applyAlignment="1">
      <alignment/>
    </xf>
    <xf numFmtId="0" fontId="30" fillId="0" borderId="27" xfId="52" applyFont="1" applyFill="1" applyBorder="1" applyAlignment="1">
      <alignment wrapText="1"/>
      <protection/>
    </xf>
    <xf numFmtId="0" fontId="31" fillId="0" borderId="37" xfId="0" applyFont="1" applyBorder="1" applyAlignment="1">
      <alignment wrapText="1"/>
    </xf>
    <xf numFmtId="198" fontId="31" fillId="0" borderId="38" xfId="52" applyNumberFormat="1" applyFont="1" applyFill="1" applyBorder="1">
      <alignment/>
      <protection/>
    </xf>
    <xf numFmtId="0" fontId="31" fillId="0" borderId="39" xfId="0" applyFont="1" applyBorder="1" applyAlignment="1">
      <alignment wrapText="1"/>
    </xf>
    <xf numFmtId="0" fontId="31" fillId="0" borderId="40" xfId="0" applyFont="1" applyBorder="1" applyAlignment="1">
      <alignment/>
    </xf>
    <xf numFmtId="198" fontId="31" fillId="25" borderId="13" xfId="52" applyNumberFormat="1" applyFont="1" applyFill="1" applyBorder="1">
      <alignment/>
      <protection/>
    </xf>
    <xf numFmtId="198" fontId="31" fillId="25" borderId="19" xfId="52" applyNumberFormat="1" applyFont="1" applyFill="1" applyBorder="1">
      <alignment/>
      <protection/>
    </xf>
    <xf numFmtId="1" fontId="31" fillId="25" borderId="19" xfId="52" applyNumberFormat="1" applyFont="1" applyFill="1" applyBorder="1">
      <alignment/>
      <protection/>
    </xf>
    <xf numFmtId="198" fontId="31" fillId="25" borderId="29" xfId="52" applyNumberFormat="1" applyFont="1" applyFill="1" applyBorder="1">
      <alignment/>
      <protection/>
    </xf>
    <xf numFmtId="0" fontId="26" fillId="24" borderId="41" xfId="53" applyFont="1" applyFill="1" applyBorder="1" applyAlignment="1">
      <alignment horizontal="center"/>
      <protection/>
    </xf>
    <xf numFmtId="0" fontId="25" fillId="0" borderId="42" xfId="53" applyFont="1" applyBorder="1" applyAlignment="1">
      <alignment horizontal="center"/>
      <protection/>
    </xf>
    <xf numFmtId="0" fontId="25" fillId="0" borderId="43" xfId="53" applyFont="1" applyBorder="1" applyAlignment="1">
      <alignment horizontal="center"/>
      <protection/>
    </xf>
    <xf numFmtId="0" fontId="26" fillId="0" borderId="44" xfId="53" applyFont="1" applyFill="1" applyBorder="1" applyAlignment="1">
      <alignment horizontal="center"/>
      <protection/>
    </xf>
    <xf numFmtId="0" fontId="26" fillId="0" borderId="45" xfId="53" applyFont="1" applyFill="1" applyBorder="1" applyAlignment="1">
      <alignment horizontal="center"/>
      <protection/>
    </xf>
    <xf numFmtId="0" fontId="26" fillId="0" borderId="46" xfId="53" applyFont="1" applyFill="1" applyBorder="1" applyAlignment="1">
      <alignment horizontal="center"/>
      <protection/>
    </xf>
    <xf numFmtId="0" fontId="45" fillId="0" borderId="41" xfId="0" applyFont="1" applyBorder="1" applyAlignment="1" applyProtection="1">
      <alignment horizontal="center"/>
      <protection locked="0"/>
    </xf>
    <xf numFmtId="0" fontId="45" fillId="0" borderId="42" xfId="0" applyFont="1" applyBorder="1" applyAlignment="1" applyProtection="1">
      <alignment horizontal="center"/>
      <protection locked="0"/>
    </xf>
    <xf numFmtId="0" fontId="45" fillId="0" borderId="43" xfId="0" applyFont="1" applyBorder="1" applyAlignment="1" applyProtection="1">
      <alignment horizontal="center"/>
      <protection locked="0"/>
    </xf>
    <xf numFmtId="0" fontId="43" fillId="24" borderId="47" xfId="0" applyFont="1" applyFill="1" applyBorder="1" applyAlignment="1" applyProtection="1">
      <alignment horizontal="center" vertical="center" textRotation="90"/>
      <protection hidden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56" fillId="0" borderId="0" xfId="0" applyFont="1" applyAlignment="1" applyProtection="1">
      <alignment horizontal="center"/>
      <protection hidden="1"/>
    </xf>
    <xf numFmtId="0" fontId="31" fillId="0" borderId="3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50" xfId="0" applyFont="1" applyBorder="1" applyAlignment="1">
      <alignment horizontal="center" vertical="top" wrapText="1"/>
    </xf>
    <xf numFmtId="0" fontId="31" fillId="0" borderId="51" xfId="0" applyFont="1" applyBorder="1" applyAlignment="1">
      <alignment horizontal="center" vertical="top" wrapText="1"/>
    </xf>
    <xf numFmtId="0" fontId="37" fillId="0" borderId="0" xfId="52" applyFont="1" applyAlignment="1">
      <alignment horizontal="center" wrapText="1"/>
      <protection/>
    </xf>
    <xf numFmtId="0" fontId="37" fillId="0" borderId="0" xfId="52" applyFont="1" applyAlignment="1">
      <alignment horizontal="center"/>
      <protection/>
    </xf>
    <xf numFmtId="0" fontId="29" fillId="0" borderId="41" xfId="52" applyFont="1" applyBorder="1" applyAlignment="1">
      <alignment horizontal="center"/>
      <protection/>
    </xf>
    <xf numFmtId="0" fontId="29" fillId="0" borderId="42" xfId="52" applyFont="1" applyBorder="1" applyAlignment="1">
      <alignment horizontal="center"/>
      <protection/>
    </xf>
    <xf numFmtId="0" fontId="29" fillId="0" borderId="52" xfId="52" applyFont="1" applyBorder="1" applyAlignment="1">
      <alignment horizontal="center"/>
      <protection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52" xfId="0" applyFont="1" applyBorder="1" applyAlignment="1">
      <alignment horizontal="center"/>
    </xf>
    <xf numFmtId="0" fontId="40" fillId="0" borderId="45" xfId="0" applyFont="1" applyBorder="1" applyAlignment="1">
      <alignment horizontal="center" wrapText="1"/>
    </xf>
    <xf numFmtId="0" fontId="40" fillId="0" borderId="38" xfId="0" applyFont="1" applyBorder="1" applyAlignment="1">
      <alignment horizontal="center" vertical="top" wrapText="1"/>
    </xf>
    <xf numFmtId="0" fontId="42" fillId="0" borderId="0" xfId="0" applyFont="1" applyAlignment="1">
      <alignment horizont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5B.XLS" xfId="52"/>
    <cellStyle name="Normal_bilan sanitaire 2007-8-9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75" zoomScaleNormal="75" zoomScalePageLayoutView="0" workbookViewId="0" topLeftCell="B5">
      <selection activeCell="C37" sqref="C37"/>
    </sheetView>
  </sheetViews>
  <sheetFormatPr defaultColWidth="11.421875" defaultRowHeight="12.75"/>
  <cols>
    <col min="1" max="1" width="4.00390625" style="1" customWidth="1"/>
    <col min="2" max="2" width="40.421875" style="1" customWidth="1"/>
    <col min="3" max="3" width="38.28125" style="1" customWidth="1"/>
    <col min="4" max="4" width="13.00390625" style="1" customWidth="1"/>
    <col min="5" max="5" width="11.7109375" style="1" customWidth="1"/>
    <col min="6" max="6" width="11.00390625" style="1" customWidth="1"/>
    <col min="7" max="12" width="11.7109375" style="5" customWidth="1"/>
    <col min="13" max="13" width="7.00390625" style="5" customWidth="1"/>
    <col min="14" max="14" width="5.7109375" style="5" customWidth="1"/>
    <col min="15" max="15" width="5.7109375" style="1" customWidth="1"/>
    <col min="16" max="16" width="4.7109375" style="1" customWidth="1"/>
    <col min="17" max="17" width="4.421875" style="1" customWidth="1"/>
    <col min="18" max="18" width="4.8515625" style="1" customWidth="1"/>
    <col min="19" max="16384" width="11.421875" style="1" customWidth="1"/>
  </cols>
  <sheetData>
    <row r="1" spans="4:19" ht="12.75">
      <c r="D1" s="7"/>
      <c r="E1" s="3"/>
      <c r="F1" s="3"/>
      <c r="G1" s="4"/>
      <c r="H1" s="4"/>
      <c r="I1" s="4"/>
      <c r="J1" s="4"/>
      <c r="K1" s="4"/>
      <c r="L1" s="4"/>
      <c r="M1" s="4"/>
      <c r="N1" s="4"/>
      <c r="O1" s="3"/>
      <c r="P1" s="3"/>
      <c r="Q1" s="3"/>
      <c r="R1" s="3"/>
      <c r="S1" s="3"/>
    </row>
    <row r="2" spans="2:19" ht="26.25">
      <c r="B2" s="6" t="s">
        <v>336</v>
      </c>
      <c r="D2" s="7"/>
      <c r="E2" s="3"/>
      <c r="F2" s="3"/>
      <c r="G2" s="4"/>
      <c r="H2" s="4"/>
      <c r="I2" s="4"/>
      <c r="J2" s="4"/>
      <c r="K2" s="4"/>
      <c r="L2" s="4"/>
      <c r="M2" s="4"/>
      <c r="N2" s="4"/>
      <c r="O2" s="3"/>
      <c r="P2" s="3"/>
      <c r="Q2" s="3"/>
      <c r="R2" s="3"/>
      <c r="S2" s="3"/>
    </row>
    <row r="3" spans="2:19" ht="26.25">
      <c r="B3" s="8" t="s">
        <v>130</v>
      </c>
      <c r="D3" s="7"/>
      <c r="E3" s="3"/>
      <c r="F3" s="3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</row>
    <row r="4" spans="2:19" ht="26.25">
      <c r="B4" s="8" t="s">
        <v>131</v>
      </c>
      <c r="D4" s="7"/>
      <c r="E4" s="3"/>
      <c r="F4" s="3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</row>
    <row r="5" spans="1:19" s="2" customFormat="1" ht="26.25">
      <c r="A5" s="11"/>
      <c r="B5" s="8" t="s">
        <v>248</v>
      </c>
      <c r="C5" s="8"/>
      <c r="D5" s="7"/>
      <c r="E5" s="9"/>
      <c r="F5" s="8"/>
      <c r="G5" s="10"/>
      <c r="H5" s="10"/>
      <c r="I5" s="10"/>
      <c r="J5" s="10"/>
      <c r="K5" s="10"/>
      <c r="L5" s="10"/>
      <c r="M5" s="10"/>
      <c r="N5" s="10"/>
      <c r="O5" s="9"/>
      <c r="P5" s="9"/>
      <c r="Q5" s="9"/>
      <c r="R5" s="9"/>
      <c r="S5" s="9"/>
    </row>
    <row r="6" spans="1:19" ht="25.5">
      <c r="A6" s="3"/>
      <c r="B6" s="7"/>
      <c r="C6" s="11"/>
      <c r="D6" s="7"/>
      <c r="E6" s="3"/>
      <c r="F6" s="3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</row>
    <row r="7" spans="1:19" ht="12.75">
      <c r="A7" s="3"/>
      <c r="B7" s="7"/>
      <c r="C7" s="3"/>
      <c r="D7" s="7"/>
      <c r="E7" s="3"/>
      <c r="F7" s="3"/>
      <c r="G7" s="4"/>
      <c r="H7" s="4"/>
      <c r="I7" s="4"/>
      <c r="J7" s="4"/>
      <c r="K7" s="4"/>
      <c r="L7" s="4"/>
      <c r="M7" s="4"/>
      <c r="N7" s="4"/>
      <c r="O7" s="3"/>
      <c r="P7" s="3"/>
      <c r="Q7" s="3"/>
      <c r="R7" s="3"/>
      <c r="S7" s="3"/>
    </row>
    <row r="8" spans="1:19" ht="13.5" thickBot="1">
      <c r="A8" s="3"/>
      <c r="B8" s="3"/>
      <c r="C8" s="3"/>
      <c r="D8" s="7"/>
      <c r="E8" s="3"/>
      <c r="F8" s="3"/>
      <c r="G8" s="4"/>
      <c r="H8" s="4"/>
      <c r="I8" s="4"/>
      <c r="J8" s="4"/>
      <c r="K8" s="4"/>
      <c r="L8" s="4"/>
      <c r="M8" s="4"/>
      <c r="N8" s="4"/>
      <c r="O8" s="3"/>
      <c r="P8" s="3"/>
      <c r="Q8" s="3"/>
      <c r="R8" s="3"/>
      <c r="S8" s="3"/>
    </row>
    <row r="9" spans="2:16" s="37" customFormat="1" ht="20.25" thickBot="1">
      <c r="B9" s="15" t="s">
        <v>51</v>
      </c>
      <c r="C9" s="261" t="s">
        <v>241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3"/>
      <c r="P9" s="40"/>
    </row>
    <row r="10" spans="1:16" s="37" customFormat="1" ht="21.75" customHeight="1" thickBot="1">
      <c r="A10" s="12"/>
      <c r="B10" s="14" t="s">
        <v>140</v>
      </c>
      <c r="C10" s="41" t="s">
        <v>144</v>
      </c>
      <c r="D10" s="42" t="s">
        <v>145</v>
      </c>
      <c r="E10" s="43" t="s">
        <v>146</v>
      </c>
      <c r="F10" s="42" t="s">
        <v>114</v>
      </c>
      <c r="G10" s="43" t="s">
        <v>115</v>
      </c>
      <c r="H10" s="42" t="s">
        <v>116</v>
      </c>
      <c r="I10" s="43" t="s">
        <v>117</v>
      </c>
      <c r="J10" s="42" t="s">
        <v>118</v>
      </c>
      <c r="K10" s="44" t="s">
        <v>119</v>
      </c>
      <c r="L10" s="45" t="s">
        <v>120</v>
      </c>
      <c r="M10" s="45" t="s">
        <v>121</v>
      </c>
      <c r="N10" s="45" t="s">
        <v>334</v>
      </c>
      <c r="O10" s="46" t="s">
        <v>335</v>
      </c>
      <c r="P10" s="40"/>
    </row>
    <row r="11" spans="1:16" s="37" customFormat="1" ht="19.5">
      <c r="A11" s="12"/>
      <c r="C11" s="47">
        <v>9</v>
      </c>
      <c r="D11" s="16">
        <v>1</v>
      </c>
      <c r="E11" s="16">
        <v>1</v>
      </c>
      <c r="F11" s="16">
        <v>0.5</v>
      </c>
      <c r="G11" s="16">
        <v>0.5</v>
      </c>
      <c r="H11" s="16">
        <v>0.5</v>
      </c>
      <c r="I11" s="16">
        <v>0.5</v>
      </c>
      <c r="J11" s="16">
        <v>0.5</v>
      </c>
      <c r="K11" s="16">
        <v>0.5</v>
      </c>
      <c r="L11" s="16">
        <v>0.5</v>
      </c>
      <c r="M11" s="16">
        <v>0.5</v>
      </c>
      <c r="N11" s="16">
        <v>0.5</v>
      </c>
      <c r="O11" s="17">
        <v>0.5</v>
      </c>
      <c r="P11" s="40"/>
    </row>
    <row r="12" spans="2:16" s="37" customFormat="1" ht="19.5">
      <c r="B12" s="48"/>
      <c r="C12" s="47">
        <v>9.5</v>
      </c>
      <c r="D12" s="28">
        <v>2</v>
      </c>
      <c r="E12" s="28">
        <v>1.5</v>
      </c>
      <c r="F12" s="28">
        <v>1</v>
      </c>
      <c r="G12" s="28">
        <v>0.5</v>
      </c>
      <c r="H12" s="28">
        <v>0.5</v>
      </c>
      <c r="I12" s="28">
        <v>0.5</v>
      </c>
      <c r="J12" s="28">
        <v>0.5</v>
      </c>
      <c r="K12" s="28">
        <v>0.5</v>
      </c>
      <c r="L12" s="28">
        <v>0.5</v>
      </c>
      <c r="M12" s="28">
        <v>0.5</v>
      </c>
      <c r="N12" s="28">
        <v>0.5</v>
      </c>
      <c r="O12" s="49">
        <v>0.5</v>
      </c>
      <c r="P12" s="40"/>
    </row>
    <row r="13" spans="1:16" s="37" customFormat="1" ht="19.5">
      <c r="A13" s="12"/>
      <c r="B13" s="48"/>
      <c r="C13" s="47">
        <v>10</v>
      </c>
      <c r="D13" s="28">
        <v>2.5</v>
      </c>
      <c r="E13" s="28">
        <v>2</v>
      </c>
      <c r="F13" s="28">
        <v>1.5</v>
      </c>
      <c r="G13" s="28">
        <v>1</v>
      </c>
      <c r="H13" s="28">
        <v>1</v>
      </c>
      <c r="I13" s="28">
        <v>0.5</v>
      </c>
      <c r="J13" s="28">
        <v>0.5</v>
      </c>
      <c r="K13" s="28">
        <v>0.5</v>
      </c>
      <c r="L13" s="28">
        <v>0.5</v>
      </c>
      <c r="M13" s="28">
        <v>0.5</v>
      </c>
      <c r="N13" s="28">
        <v>0.5</v>
      </c>
      <c r="O13" s="49">
        <v>0.5</v>
      </c>
      <c r="P13" s="40"/>
    </row>
    <row r="14" spans="1:16" s="37" customFormat="1" ht="19.5">
      <c r="A14" s="35"/>
      <c r="B14" s="32"/>
      <c r="C14" s="47">
        <v>10.5</v>
      </c>
      <c r="D14" s="28">
        <v>3</v>
      </c>
      <c r="E14" s="28">
        <v>2.5</v>
      </c>
      <c r="F14" s="28">
        <v>2</v>
      </c>
      <c r="G14" s="28">
        <v>1.5</v>
      </c>
      <c r="H14" s="28">
        <v>1.5</v>
      </c>
      <c r="I14" s="28">
        <v>1</v>
      </c>
      <c r="J14" s="28">
        <v>1</v>
      </c>
      <c r="K14" s="28">
        <v>1</v>
      </c>
      <c r="L14" s="28">
        <v>0.5</v>
      </c>
      <c r="M14" s="28">
        <v>1</v>
      </c>
      <c r="N14" s="28">
        <v>1</v>
      </c>
      <c r="O14" s="49">
        <v>0.5</v>
      </c>
      <c r="P14" s="40"/>
    </row>
    <row r="15" spans="3:16" s="37" customFormat="1" ht="19.5">
      <c r="C15" s="47">
        <v>11</v>
      </c>
      <c r="D15" s="28">
        <v>3.5</v>
      </c>
      <c r="E15" s="28">
        <v>3</v>
      </c>
      <c r="F15" s="28">
        <v>2.5</v>
      </c>
      <c r="G15" s="28">
        <v>2</v>
      </c>
      <c r="H15" s="28">
        <v>2</v>
      </c>
      <c r="I15" s="28">
        <v>1.5</v>
      </c>
      <c r="J15" s="28">
        <v>1.5</v>
      </c>
      <c r="K15" s="28">
        <v>1.5</v>
      </c>
      <c r="L15" s="28">
        <v>1</v>
      </c>
      <c r="M15" s="28">
        <v>1.5</v>
      </c>
      <c r="N15" s="28">
        <v>1.5</v>
      </c>
      <c r="O15" s="49">
        <v>0.5</v>
      </c>
      <c r="P15" s="40"/>
    </row>
    <row r="16" spans="3:16" s="37" customFormat="1" ht="19.5">
      <c r="C16" s="47">
        <v>11.5</v>
      </c>
      <c r="D16" s="28">
        <v>4</v>
      </c>
      <c r="E16" s="28">
        <v>3.5</v>
      </c>
      <c r="F16" s="28">
        <v>3</v>
      </c>
      <c r="G16" s="28">
        <v>2.5</v>
      </c>
      <c r="H16" s="28">
        <v>2.5</v>
      </c>
      <c r="I16" s="28">
        <v>2</v>
      </c>
      <c r="J16" s="28">
        <v>2</v>
      </c>
      <c r="K16" s="28">
        <v>2</v>
      </c>
      <c r="L16" s="28">
        <v>1.5</v>
      </c>
      <c r="M16" s="28">
        <v>2</v>
      </c>
      <c r="N16" s="28">
        <v>2</v>
      </c>
      <c r="O16" s="49">
        <v>1</v>
      </c>
      <c r="P16" s="40"/>
    </row>
    <row r="17" spans="3:16" s="37" customFormat="1" ht="19.5">
      <c r="C17" s="47">
        <v>12</v>
      </c>
      <c r="D17" s="28">
        <v>4.5</v>
      </c>
      <c r="E17" s="28">
        <v>4</v>
      </c>
      <c r="F17" s="28">
        <v>3.5</v>
      </c>
      <c r="G17" s="28">
        <v>3</v>
      </c>
      <c r="H17" s="28">
        <v>3</v>
      </c>
      <c r="I17" s="28">
        <v>2.5</v>
      </c>
      <c r="J17" s="28">
        <v>2.5</v>
      </c>
      <c r="K17" s="28">
        <v>2.5</v>
      </c>
      <c r="L17" s="28">
        <v>2</v>
      </c>
      <c r="M17" s="28">
        <v>2.5</v>
      </c>
      <c r="N17" s="28">
        <v>2.5</v>
      </c>
      <c r="O17" s="49">
        <v>1.5</v>
      </c>
      <c r="P17" s="40"/>
    </row>
    <row r="18" spans="3:16" s="37" customFormat="1" ht="19.5">
      <c r="C18" s="47">
        <v>12.5</v>
      </c>
      <c r="D18" s="28">
        <v>5</v>
      </c>
      <c r="E18" s="28">
        <v>4.5</v>
      </c>
      <c r="F18" s="28">
        <v>4</v>
      </c>
      <c r="G18" s="28">
        <v>3.5</v>
      </c>
      <c r="H18" s="28">
        <v>3.5</v>
      </c>
      <c r="I18" s="28">
        <v>3</v>
      </c>
      <c r="J18" s="28">
        <v>3</v>
      </c>
      <c r="K18" s="28">
        <v>3</v>
      </c>
      <c r="L18" s="28">
        <v>2.5</v>
      </c>
      <c r="M18" s="28">
        <v>3</v>
      </c>
      <c r="N18" s="28">
        <v>3</v>
      </c>
      <c r="O18" s="49">
        <v>2</v>
      </c>
      <c r="P18" s="40"/>
    </row>
    <row r="19" spans="3:16" s="37" customFormat="1" ht="19.5">
      <c r="C19" s="47">
        <v>13</v>
      </c>
      <c r="D19" s="28">
        <v>5.5</v>
      </c>
      <c r="E19" s="28">
        <v>5</v>
      </c>
      <c r="F19" s="28">
        <v>4.5</v>
      </c>
      <c r="G19" s="28">
        <v>4</v>
      </c>
      <c r="H19" s="28">
        <v>4</v>
      </c>
      <c r="I19" s="28">
        <v>3.5</v>
      </c>
      <c r="J19" s="28">
        <v>3.5</v>
      </c>
      <c r="K19" s="28">
        <v>3.5</v>
      </c>
      <c r="L19" s="28">
        <v>3</v>
      </c>
      <c r="M19" s="28">
        <v>3.5</v>
      </c>
      <c r="N19" s="28">
        <v>3.5</v>
      </c>
      <c r="O19" s="49">
        <v>2.5</v>
      </c>
      <c r="P19" s="40"/>
    </row>
    <row r="20" spans="3:16" s="37" customFormat="1" ht="19.5">
      <c r="C20" s="47">
        <v>13.5</v>
      </c>
      <c r="D20" s="28">
        <v>6</v>
      </c>
      <c r="E20" s="28">
        <v>6</v>
      </c>
      <c r="F20" s="28">
        <v>5</v>
      </c>
      <c r="G20" s="28">
        <v>5</v>
      </c>
      <c r="H20" s="28">
        <v>4.5</v>
      </c>
      <c r="I20" s="28">
        <v>4</v>
      </c>
      <c r="J20" s="28">
        <v>4</v>
      </c>
      <c r="K20" s="28">
        <v>4.25</v>
      </c>
      <c r="L20" s="28">
        <v>3.5</v>
      </c>
      <c r="M20" s="28">
        <v>4</v>
      </c>
      <c r="N20" s="28">
        <v>4</v>
      </c>
      <c r="O20" s="49">
        <v>3</v>
      </c>
      <c r="P20" s="40"/>
    </row>
    <row r="21" spans="3:16" s="37" customFormat="1" ht="19.5">
      <c r="C21" s="47">
        <v>14</v>
      </c>
      <c r="D21" s="28">
        <v>6</v>
      </c>
      <c r="E21" s="28">
        <v>6</v>
      </c>
      <c r="F21" s="28">
        <v>6</v>
      </c>
      <c r="G21" s="28">
        <v>5.5</v>
      </c>
      <c r="H21" s="28">
        <v>5</v>
      </c>
      <c r="I21" s="28">
        <v>4.5</v>
      </c>
      <c r="J21" s="28">
        <v>5</v>
      </c>
      <c r="K21" s="28">
        <v>4.5</v>
      </c>
      <c r="L21" s="28">
        <v>4</v>
      </c>
      <c r="M21" s="28">
        <v>4.5</v>
      </c>
      <c r="N21" s="28">
        <v>4.5</v>
      </c>
      <c r="O21" s="49">
        <v>3.5</v>
      </c>
      <c r="P21" s="40"/>
    </row>
    <row r="22" spans="3:16" s="37" customFormat="1" ht="19.5">
      <c r="C22" s="47">
        <v>14.5</v>
      </c>
      <c r="D22" s="28">
        <v>6</v>
      </c>
      <c r="E22" s="28">
        <v>6</v>
      </c>
      <c r="F22" s="28">
        <v>6</v>
      </c>
      <c r="G22" s="28">
        <v>6</v>
      </c>
      <c r="H22" s="28">
        <v>6</v>
      </c>
      <c r="I22" s="28">
        <v>5</v>
      </c>
      <c r="J22" s="28">
        <v>5.5</v>
      </c>
      <c r="K22" s="28">
        <v>5</v>
      </c>
      <c r="L22" s="28">
        <v>4.5</v>
      </c>
      <c r="M22" s="28">
        <v>5</v>
      </c>
      <c r="N22" s="28">
        <v>5</v>
      </c>
      <c r="O22" s="49">
        <v>4</v>
      </c>
      <c r="P22" s="40"/>
    </row>
    <row r="23" spans="1:16" s="37" customFormat="1" ht="19.5">
      <c r="A23" s="12"/>
      <c r="B23" s="12"/>
      <c r="C23" s="47">
        <v>15</v>
      </c>
      <c r="D23" s="28">
        <v>6</v>
      </c>
      <c r="E23" s="28">
        <v>6</v>
      </c>
      <c r="F23" s="28">
        <v>6</v>
      </c>
      <c r="G23" s="28">
        <v>6</v>
      </c>
      <c r="H23" s="28">
        <v>6</v>
      </c>
      <c r="I23" s="28">
        <v>6</v>
      </c>
      <c r="J23" s="28">
        <v>6</v>
      </c>
      <c r="K23" s="28">
        <v>6</v>
      </c>
      <c r="L23" s="28">
        <v>6</v>
      </c>
      <c r="M23" s="28">
        <v>5.5</v>
      </c>
      <c r="N23" s="28">
        <v>5.5</v>
      </c>
      <c r="O23" s="49">
        <v>5</v>
      </c>
      <c r="P23" s="40"/>
    </row>
    <row r="24" spans="1:16" s="37" customFormat="1" ht="20.25" thickBot="1">
      <c r="A24" s="12"/>
      <c r="B24" s="12"/>
      <c r="C24" s="47">
        <v>15.5</v>
      </c>
      <c r="D24" s="50">
        <v>6</v>
      </c>
      <c r="E24" s="50">
        <v>6</v>
      </c>
      <c r="F24" s="50">
        <v>6</v>
      </c>
      <c r="G24" s="50">
        <v>6</v>
      </c>
      <c r="H24" s="50">
        <v>6</v>
      </c>
      <c r="I24" s="50">
        <v>6</v>
      </c>
      <c r="J24" s="50">
        <v>6</v>
      </c>
      <c r="K24" s="50">
        <v>6</v>
      </c>
      <c r="L24" s="50">
        <v>6</v>
      </c>
      <c r="M24" s="50">
        <v>6</v>
      </c>
      <c r="N24" s="50">
        <v>6</v>
      </c>
      <c r="O24" s="51">
        <v>6</v>
      </c>
      <c r="P24" s="40"/>
    </row>
    <row r="25" spans="1:16" s="37" customFormat="1" ht="19.5">
      <c r="A25" s="12"/>
      <c r="B25" s="12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0"/>
    </row>
    <row r="26" spans="1:16" s="37" customFormat="1" ht="19.5">
      <c r="A26" s="12"/>
      <c r="B26" s="54" t="s">
        <v>139</v>
      </c>
      <c r="C26" s="55" t="s">
        <v>126</v>
      </c>
      <c r="D26" s="56">
        <v>0</v>
      </c>
      <c r="E26" s="56">
        <v>1</v>
      </c>
      <c r="F26" s="57">
        <v>2</v>
      </c>
      <c r="G26" s="57">
        <v>3</v>
      </c>
      <c r="H26" s="57">
        <v>4</v>
      </c>
      <c r="I26" s="57">
        <v>5</v>
      </c>
      <c r="J26" s="57">
        <v>6</v>
      </c>
      <c r="K26" s="57">
        <v>7</v>
      </c>
      <c r="L26" s="57">
        <v>8</v>
      </c>
      <c r="M26" s="53"/>
      <c r="N26" s="53"/>
      <c r="O26" s="53"/>
      <c r="P26" s="40"/>
    </row>
    <row r="27" spans="2:12" s="12" customFormat="1" ht="24.75" customHeight="1">
      <c r="B27" s="31"/>
      <c r="C27" s="26" t="s">
        <v>242</v>
      </c>
      <c r="D27" s="29" t="s">
        <v>129</v>
      </c>
      <c r="E27" s="30" t="s">
        <v>128</v>
      </c>
      <c r="F27" s="30" t="s">
        <v>127</v>
      </c>
      <c r="G27" s="30" t="s">
        <v>125</v>
      </c>
      <c r="H27" s="30" t="s">
        <v>124</v>
      </c>
      <c r="I27" s="30" t="s">
        <v>123</v>
      </c>
      <c r="J27" s="30" t="s">
        <v>122</v>
      </c>
      <c r="K27" s="30" t="s">
        <v>250</v>
      </c>
      <c r="L27" s="29" t="s">
        <v>249</v>
      </c>
    </row>
    <row r="28" spans="2:12" s="12" customFormat="1" ht="22.5" customHeight="1">
      <c r="B28" s="31"/>
      <c r="C28" s="26" t="s">
        <v>243</v>
      </c>
      <c r="D28" s="29" t="s">
        <v>128</v>
      </c>
      <c r="E28" s="30" t="s">
        <v>246</v>
      </c>
      <c r="F28" s="30" t="s">
        <v>245</v>
      </c>
      <c r="G28" s="30" t="s">
        <v>124</v>
      </c>
      <c r="H28" s="30" t="s">
        <v>123</v>
      </c>
      <c r="I28" s="30" t="s">
        <v>122</v>
      </c>
      <c r="J28" s="30" t="s">
        <v>250</v>
      </c>
      <c r="K28" s="30" t="s">
        <v>249</v>
      </c>
      <c r="L28" s="29" t="s">
        <v>244</v>
      </c>
    </row>
    <row r="29" spans="2:12" s="12" customFormat="1" ht="24" customHeight="1">
      <c r="B29" s="31" t="s">
        <v>247</v>
      </c>
      <c r="C29" s="48"/>
      <c r="D29" s="58"/>
      <c r="E29" s="35"/>
      <c r="F29" s="35"/>
      <c r="G29" s="35"/>
      <c r="H29" s="35"/>
      <c r="I29" s="35"/>
      <c r="J29" s="35"/>
      <c r="K29" s="35"/>
      <c r="L29" s="58"/>
    </row>
    <row r="30" spans="2:12" s="12" customFormat="1" ht="19.5">
      <c r="B30" s="35" t="s">
        <v>92</v>
      </c>
      <c r="C30" s="36" t="s">
        <v>141</v>
      </c>
      <c r="E30" s="36" t="s">
        <v>339</v>
      </c>
      <c r="F30" s="13"/>
      <c r="G30" s="13"/>
      <c r="H30" s="13"/>
      <c r="I30" s="13"/>
      <c r="J30" s="13"/>
      <c r="K30" s="13"/>
      <c r="L30" s="13"/>
    </row>
    <row r="31" spans="2:12" s="12" customFormat="1" ht="19.5">
      <c r="B31" s="35" t="s">
        <v>91</v>
      </c>
      <c r="C31" s="36" t="s">
        <v>141</v>
      </c>
      <c r="E31" s="36" t="s">
        <v>150</v>
      </c>
      <c r="F31" s="13"/>
      <c r="G31" s="13"/>
      <c r="H31" s="13"/>
      <c r="I31" s="13"/>
      <c r="J31" s="13"/>
      <c r="K31" s="13"/>
      <c r="L31" s="13"/>
    </row>
    <row r="32" spans="2:12" s="12" customFormat="1" ht="19.5">
      <c r="B32" s="35" t="s">
        <v>90</v>
      </c>
      <c r="C32" s="36" t="s">
        <v>142</v>
      </c>
      <c r="E32" s="36" t="s">
        <v>151</v>
      </c>
      <c r="F32" s="13"/>
      <c r="G32" s="13"/>
      <c r="H32" s="13"/>
      <c r="I32" s="13"/>
      <c r="J32" s="13"/>
      <c r="K32" s="13"/>
      <c r="L32" s="13"/>
    </row>
    <row r="33" spans="2:14" s="12" customFormat="1" ht="19.5">
      <c r="B33" s="35" t="s">
        <v>89</v>
      </c>
      <c r="C33" s="36" t="s">
        <v>143</v>
      </c>
      <c r="E33" s="36" t="s">
        <v>49</v>
      </c>
      <c r="G33" s="13"/>
      <c r="H33" s="13"/>
      <c r="I33" s="13"/>
      <c r="J33" s="13"/>
      <c r="K33" s="13"/>
      <c r="L33" s="13"/>
      <c r="M33" s="13"/>
      <c r="N33" s="13"/>
    </row>
    <row r="34" spans="1:14" s="12" customFormat="1" ht="19.5">
      <c r="A34" s="35"/>
      <c r="B34" s="32"/>
      <c r="G34" s="13"/>
      <c r="H34" s="13"/>
      <c r="I34" s="13"/>
      <c r="J34" s="13"/>
      <c r="K34" s="13"/>
      <c r="L34" s="13"/>
      <c r="M34" s="13"/>
      <c r="N34" s="13"/>
    </row>
    <row r="35" spans="1:14" s="12" customFormat="1" ht="19.5">
      <c r="A35" s="35"/>
      <c r="B35" s="14" t="s">
        <v>138</v>
      </c>
      <c r="E35" s="36"/>
      <c r="G35" s="13"/>
      <c r="H35" s="13"/>
      <c r="I35" s="13"/>
      <c r="J35" s="13"/>
      <c r="K35" s="13"/>
      <c r="L35" s="13"/>
      <c r="M35" s="13"/>
      <c r="N35" s="13"/>
    </row>
    <row r="36" spans="1:14" s="12" customFormat="1" ht="19.5">
      <c r="A36" s="35"/>
      <c r="B36" s="37">
        <v>1</v>
      </c>
      <c r="C36" s="12" t="s">
        <v>26</v>
      </c>
      <c r="E36" s="36"/>
      <c r="G36" s="13"/>
      <c r="H36" s="13"/>
      <c r="I36" s="13"/>
      <c r="J36" s="13"/>
      <c r="K36" s="13"/>
      <c r="L36" s="13"/>
      <c r="M36" s="13"/>
      <c r="N36" s="13"/>
    </row>
    <row r="37" spans="2:14" s="12" customFormat="1" ht="19.5">
      <c r="B37" s="37">
        <v>1</v>
      </c>
      <c r="C37" s="12" t="s">
        <v>132</v>
      </c>
      <c r="E37" s="36"/>
      <c r="G37" s="13"/>
      <c r="H37" s="13"/>
      <c r="I37" s="13"/>
      <c r="J37" s="13"/>
      <c r="K37" s="13"/>
      <c r="L37" s="13"/>
      <c r="M37" s="13"/>
      <c r="N37" s="13"/>
    </row>
    <row r="38" spans="2:14" s="12" customFormat="1" ht="19.5">
      <c r="B38" s="37">
        <v>1</v>
      </c>
      <c r="C38" s="12" t="s">
        <v>133</v>
      </c>
      <c r="E38" s="36"/>
      <c r="G38" s="13"/>
      <c r="H38" s="13"/>
      <c r="I38" s="13"/>
      <c r="J38" s="13"/>
      <c r="K38" s="13"/>
      <c r="L38" s="13"/>
      <c r="M38" s="13"/>
      <c r="N38" s="13"/>
    </row>
    <row r="39" spans="2:14" s="12" customFormat="1" ht="18.75">
      <c r="B39" s="37">
        <v>1</v>
      </c>
      <c r="C39" s="12" t="s">
        <v>134</v>
      </c>
      <c r="G39" s="13"/>
      <c r="H39" s="13"/>
      <c r="I39" s="13"/>
      <c r="J39" s="13"/>
      <c r="K39" s="13"/>
      <c r="L39" s="13"/>
      <c r="M39" s="13"/>
      <c r="N39" s="13"/>
    </row>
    <row r="40" spans="2:14" s="37" customFormat="1" ht="18.75">
      <c r="B40" s="37">
        <v>1</v>
      </c>
      <c r="C40" s="12" t="s">
        <v>135</v>
      </c>
      <c r="G40" s="39"/>
      <c r="H40" s="39"/>
      <c r="I40" s="39"/>
      <c r="J40" s="39"/>
      <c r="K40" s="39"/>
      <c r="L40" s="39"/>
      <c r="M40" s="39"/>
      <c r="N40" s="39"/>
    </row>
    <row r="41" spans="2:14" s="37" customFormat="1" ht="18.75">
      <c r="B41" s="37">
        <v>1</v>
      </c>
      <c r="C41" s="37" t="s">
        <v>136</v>
      </c>
      <c r="G41" s="39"/>
      <c r="H41" s="39"/>
      <c r="I41" s="39"/>
      <c r="J41" s="39"/>
      <c r="K41" s="39"/>
      <c r="L41" s="39"/>
      <c r="M41" s="39"/>
      <c r="N41" s="39"/>
    </row>
    <row r="42" spans="2:14" s="37" customFormat="1" ht="18.75">
      <c r="B42" s="37">
        <v>1</v>
      </c>
      <c r="C42" s="37" t="s">
        <v>137</v>
      </c>
      <c r="G42" s="39"/>
      <c r="H42" s="39"/>
      <c r="I42" s="39"/>
      <c r="J42" s="39"/>
      <c r="K42" s="39"/>
      <c r="L42" s="39"/>
      <c r="M42" s="39"/>
      <c r="N42" s="39"/>
    </row>
    <row r="43" spans="7:14" s="37" customFormat="1" ht="18.75">
      <c r="G43" s="39"/>
      <c r="H43" s="39"/>
      <c r="I43" s="39"/>
      <c r="J43" s="39"/>
      <c r="K43" s="39"/>
      <c r="L43" s="39"/>
      <c r="M43" s="39"/>
      <c r="N43" s="39"/>
    </row>
    <row r="44" spans="7:14" s="37" customFormat="1" ht="18.75">
      <c r="G44" s="39"/>
      <c r="H44" s="39"/>
      <c r="I44" s="39"/>
      <c r="J44" s="39"/>
      <c r="K44" s="39"/>
      <c r="L44" s="39"/>
      <c r="M44" s="39"/>
      <c r="N44" s="39"/>
    </row>
  </sheetData>
  <sheetProtection/>
  <mergeCells count="1">
    <mergeCell ref="C9:O9"/>
  </mergeCells>
  <printOptions/>
  <pageMargins left="0.4330708661417323" right="0.3937007874015748" top="0.6692913385826772" bottom="0.31496062992125984" header="0.5118110236220472" footer="0.1968503937007874"/>
  <pageSetup fitToHeight="1" fitToWidth="1" horizontalDpi="300" verticalDpi="300" orientation="landscape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="75" zoomScaleNormal="75" zoomScalePageLayoutView="0" workbookViewId="0" topLeftCell="A1">
      <selection activeCell="G2" sqref="G2"/>
    </sheetView>
  </sheetViews>
  <sheetFormatPr defaultColWidth="11.421875" defaultRowHeight="12.75"/>
  <cols>
    <col min="1" max="1" width="3.7109375" style="0" customWidth="1"/>
    <col min="2" max="2" width="21.28125" style="0" customWidth="1"/>
    <col min="4" max="4" width="12.00390625" style="135" customWidth="1"/>
    <col min="5" max="5" width="10.421875" style="0" customWidth="1"/>
    <col min="6" max="6" width="13.421875" style="0" customWidth="1"/>
    <col min="7" max="7" width="14.8515625" style="0" customWidth="1"/>
    <col min="8" max="8" width="13.7109375" style="0" customWidth="1"/>
    <col min="9" max="9" width="11.421875" style="0" customWidth="1"/>
  </cols>
  <sheetData>
    <row r="1" spans="1:21" s="105" customFormat="1" ht="126">
      <c r="A1" s="101"/>
      <c r="B1" s="77" t="s">
        <v>20</v>
      </c>
      <c r="C1" s="77" t="s">
        <v>13</v>
      </c>
      <c r="D1" s="77" t="s">
        <v>14</v>
      </c>
      <c r="E1" s="75" t="s">
        <v>29</v>
      </c>
      <c r="F1" s="102" t="s">
        <v>168</v>
      </c>
      <c r="G1" s="103" t="s">
        <v>48</v>
      </c>
      <c r="H1" s="103" t="s">
        <v>7</v>
      </c>
      <c r="I1" s="120" t="s">
        <v>8</v>
      </c>
      <c r="J1" s="102" t="s">
        <v>9</v>
      </c>
      <c r="K1" s="103" t="s">
        <v>48</v>
      </c>
      <c r="L1" s="103" t="s">
        <v>7</v>
      </c>
      <c r="M1" s="120" t="s">
        <v>8</v>
      </c>
      <c r="N1" s="76" t="s">
        <v>10</v>
      </c>
      <c r="O1" s="77" t="s">
        <v>48</v>
      </c>
      <c r="P1" s="77" t="s">
        <v>7</v>
      </c>
      <c r="Q1" s="121" t="s">
        <v>11</v>
      </c>
      <c r="R1" s="76" t="s">
        <v>12</v>
      </c>
      <c r="S1" s="77" t="s">
        <v>48</v>
      </c>
      <c r="T1" s="77" t="s">
        <v>7</v>
      </c>
      <c r="U1" s="121" t="s">
        <v>11</v>
      </c>
    </row>
    <row r="2" spans="1:21" s="108" customFormat="1" ht="18">
      <c r="A2" s="106"/>
      <c r="B2" s="122"/>
      <c r="C2" s="122"/>
      <c r="D2" s="123"/>
      <c r="E2" s="124">
        <v>9</v>
      </c>
      <c r="F2" s="85">
        <f>E2*1</f>
        <v>9</v>
      </c>
      <c r="G2" s="83">
        <f aca="true" t="shared" si="0" ref="G2:G26">F2*10/3600*1000</f>
        <v>25</v>
      </c>
      <c r="H2" s="83">
        <f aca="true" t="shared" si="1" ref="H2:H26">F2*20/3600*1000</f>
        <v>50</v>
      </c>
      <c r="I2" s="125">
        <f aca="true" t="shared" si="2" ref="I2:I26">F2*30/3600*1000</f>
        <v>75</v>
      </c>
      <c r="J2" s="85">
        <f aca="true" t="shared" si="3" ref="J2:J26">E2*1.1</f>
        <v>9.9</v>
      </c>
      <c r="K2" s="83">
        <f aca="true" t="shared" si="4" ref="K2:K26">J2*10/3600*1000</f>
        <v>27.5</v>
      </c>
      <c r="L2" s="83">
        <f aca="true" t="shared" si="5" ref="L2:L26">J2*20/3600*1000</f>
        <v>55</v>
      </c>
      <c r="M2" s="125">
        <f aca="true" t="shared" si="6" ref="M2:M26">J2*30/3600*1000</f>
        <v>82.5</v>
      </c>
      <c r="N2" s="85">
        <f aca="true" t="shared" si="7" ref="N2:N26">E2*1.2</f>
        <v>10.799999999999999</v>
      </c>
      <c r="O2" s="83">
        <f aca="true" t="shared" si="8" ref="O2:O26">N2*10/3600*1000</f>
        <v>29.999999999999996</v>
      </c>
      <c r="P2" s="83">
        <f aca="true" t="shared" si="9" ref="P2:P26">N2*20/3600*1000</f>
        <v>59.99999999999999</v>
      </c>
      <c r="Q2" s="125">
        <f aca="true" t="shared" si="10" ref="Q2:Q26">N2*30/3600*1000</f>
        <v>89.99999999999999</v>
      </c>
      <c r="R2" s="85">
        <f aca="true" t="shared" si="11" ref="R2:R26">E2*1.3</f>
        <v>11.700000000000001</v>
      </c>
      <c r="S2" s="83">
        <f aca="true" t="shared" si="12" ref="S2:S26">R2*10/3600*1000</f>
        <v>32.5</v>
      </c>
      <c r="T2" s="83">
        <f aca="true" t="shared" si="13" ref="T2:T26">R2*20/3600*1000</f>
        <v>65</v>
      </c>
      <c r="U2" s="125">
        <f aca="true" t="shared" si="14" ref="U2:U26">R2*30/3600*1000</f>
        <v>97.50000000000001</v>
      </c>
    </row>
    <row r="3" spans="1:21" s="108" customFormat="1" ht="18">
      <c r="A3" s="106"/>
      <c r="B3" s="122"/>
      <c r="C3" s="122"/>
      <c r="D3" s="123"/>
      <c r="E3" s="124"/>
      <c r="F3" s="85">
        <f aca="true" t="shared" si="15" ref="F3:F26">E3*1</f>
        <v>0</v>
      </c>
      <c r="G3" s="83">
        <f t="shared" si="0"/>
        <v>0</v>
      </c>
      <c r="H3" s="83">
        <f t="shared" si="1"/>
        <v>0</v>
      </c>
      <c r="I3" s="125">
        <f t="shared" si="2"/>
        <v>0</v>
      </c>
      <c r="J3" s="85">
        <f t="shared" si="3"/>
        <v>0</v>
      </c>
      <c r="K3" s="83">
        <f t="shared" si="4"/>
        <v>0</v>
      </c>
      <c r="L3" s="83">
        <f t="shared" si="5"/>
        <v>0</v>
      </c>
      <c r="M3" s="125">
        <f t="shared" si="6"/>
        <v>0</v>
      </c>
      <c r="N3" s="85">
        <f t="shared" si="7"/>
        <v>0</v>
      </c>
      <c r="O3" s="83">
        <f t="shared" si="8"/>
        <v>0</v>
      </c>
      <c r="P3" s="83">
        <f t="shared" si="9"/>
        <v>0</v>
      </c>
      <c r="Q3" s="125">
        <f t="shared" si="10"/>
        <v>0</v>
      </c>
      <c r="R3" s="85">
        <f t="shared" si="11"/>
        <v>0</v>
      </c>
      <c r="S3" s="83">
        <f t="shared" si="12"/>
        <v>0</v>
      </c>
      <c r="T3" s="83">
        <f t="shared" si="13"/>
        <v>0</v>
      </c>
      <c r="U3" s="125">
        <f t="shared" si="14"/>
        <v>0</v>
      </c>
    </row>
    <row r="4" spans="1:21" s="108" customFormat="1" ht="18">
      <c r="A4" s="106"/>
      <c r="B4" s="122"/>
      <c r="C4" s="122"/>
      <c r="D4" s="123"/>
      <c r="E4" s="124"/>
      <c r="F4" s="85">
        <f t="shared" si="15"/>
        <v>0</v>
      </c>
      <c r="G4" s="83">
        <f t="shared" si="0"/>
        <v>0</v>
      </c>
      <c r="H4" s="83">
        <f t="shared" si="1"/>
        <v>0</v>
      </c>
      <c r="I4" s="125">
        <f t="shared" si="2"/>
        <v>0</v>
      </c>
      <c r="J4" s="85">
        <f t="shared" si="3"/>
        <v>0</v>
      </c>
      <c r="K4" s="83">
        <f t="shared" si="4"/>
        <v>0</v>
      </c>
      <c r="L4" s="83">
        <f t="shared" si="5"/>
        <v>0</v>
      </c>
      <c r="M4" s="125">
        <f t="shared" si="6"/>
        <v>0</v>
      </c>
      <c r="N4" s="85">
        <f t="shared" si="7"/>
        <v>0</v>
      </c>
      <c r="O4" s="83">
        <f t="shared" si="8"/>
        <v>0</v>
      </c>
      <c r="P4" s="83">
        <f t="shared" si="9"/>
        <v>0</v>
      </c>
      <c r="Q4" s="125">
        <f t="shared" si="10"/>
        <v>0</v>
      </c>
      <c r="R4" s="85">
        <f t="shared" si="11"/>
        <v>0</v>
      </c>
      <c r="S4" s="83">
        <f t="shared" si="12"/>
        <v>0</v>
      </c>
      <c r="T4" s="83">
        <f t="shared" si="13"/>
        <v>0</v>
      </c>
      <c r="U4" s="125">
        <f t="shared" si="14"/>
        <v>0</v>
      </c>
    </row>
    <row r="5" spans="1:21" s="108" customFormat="1" ht="18">
      <c r="A5" s="106"/>
      <c r="B5" s="122"/>
      <c r="C5" s="122"/>
      <c r="D5" s="123"/>
      <c r="E5" s="124"/>
      <c r="F5" s="85">
        <f t="shared" si="15"/>
        <v>0</v>
      </c>
      <c r="G5" s="83">
        <f t="shared" si="0"/>
        <v>0</v>
      </c>
      <c r="H5" s="83">
        <f t="shared" si="1"/>
        <v>0</v>
      </c>
      <c r="I5" s="125">
        <f t="shared" si="2"/>
        <v>0</v>
      </c>
      <c r="J5" s="85">
        <f t="shared" si="3"/>
        <v>0</v>
      </c>
      <c r="K5" s="83">
        <f t="shared" si="4"/>
        <v>0</v>
      </c>
      <c r="L5" s="83">
        <f t="shared" si="5"/>
        <v>0</v>
      </c>
      <c r="M5" s="125">
        <f t="shared" si="6"/>
        <v>0</v>
      </c>
      <c r="N5" s="85">
        <f t="shared" si="7"/>
        <v>0</v>
      </c>
      <c r="O5" s="83">
        <f t="shared" si="8"/>
        <v>0</v>
      </c>
      <c r="P5" s="83">
        <f t="shared" si="9"/>
        <v>0</v>
      </c>
      <c r="Q5" s="125">
        <f t="shared" si="10"/>
        <v>0</v>
      </c>
      <c r="R5" s="85">
        <f t="shared" si="11"/>
        <v>0</v>
      </c>
      <c r="S5" s="83">
        <f t="shared" si="12"/>
        <v>0</v>
      </c>
      <c r="T5" s="83">
        <f t="shared" si="13"/>
        <v>0</v>
      </c>
      <c r="U5" s="125">
        <f t="shared" si="14"/>
        <v>0</v>
      </c>
    </row>
    <row r="6" spans="1:21" s="108" customFormat="1" ht="18">
      <c r="A6" s="106"/>
      <c r="B6" s="122"/>
      <c r="C6" s="122"/>
      <c r="D6" s="123"/>
      <c r="E6" s="124"/>
      <c r="F6" s="85">
        <f t="shared" si="15"/>
        <v>0</v>
      </c>
      <c r="G6" s="83">
        <f t="shared" si="0"/>
        <v>0</v>
      </c>
      <c r="H6" s="83">
        <f t="shared" si="1"/>
        <v>0</v>
      </c>
      <c r="I6" s="125">
        <f t="shared" si="2"/>
        <v>0</v>
      </c>
      <c r="J6" s="85">
        <f t="shared" si="3"/>
        <v>0</v>
      </c>
      <c r="K6" s="83">
        <f t="shared" si="4"/>
        <v>0</v>
      </c>
      <c r="L6" s="83">
        <f t="shared" si="5"/>
        <v>0</v>
      </c>
      <c r="M6" s="125">
        <f t="shared" si="6"/>
        <v>0</v>
      </c>
      <c r="N6" s="85">
        <f t="shared" si="7"/>
        <v>0</v>
      </c>
      <c r="O6" s="83">
        <f t="shared" si="8"/>
        <v>0</v>
      </c>
      <c r="P6" s="83">
        <f t="shared" si="9"/>
        <v>0</v>
      </c>
      <c r="Q6" s="125">
        <f t="shared" si="10"/>
        <v>0</v>
      </c>
      <c r="R6" s="85">
        <f t="shared" si="11"/>
        <v>0</v>
      </c>
      <c r="S6" s="83">
        <f t="shared" si="12"/>
        <v>0</v>
      </c>
      <c r="T6" s="83">
        <f t="shared" si="13"/>
        <v>0</v>
      </c>
      <c r="U6" s="125">
        <f t="shared" si="14"/>
        <v>0</v>
      </c>
    </row>
    <row r="7" spans="1:21" s="108" customFormat="1" ht="18">
      <c r="A7" s="106"/>
      <c r="B7" s="122"/>
      <c r="C7" s="122"/>
      <c r="D7" s="123"/>
      <c r="E7" s="124"/>
      <c r="F7" s="85">
        <f t="shared" si="15"/>
        <v>0</v>
      </c>
      <c r="G7" s="83">
        <f t="shared" si="0"/>
        <v>0</v>
      </c>
      <c r="H7" s="83">
        <f t="shared" si="1"/>
        <v>0</v>
      </c>
      <c r="I7" s="125">
        <f t="shared" si="2"/>
        <v>0</v>
      </c>
      <c r="J7" s="85">
        <f t="shared" si="3"/>
        <v>0</v>
      </c>
      <c r="K7" s="83">
        <f t="shared" si="4"/>
        <v>0</v>
      </c>
      <c r="L7" s="83">
        <f t="shared" si="5"/>
        <v>0</v>
      </c>
      <c r="M7" s="125">
        <f t="shared" si="6"/>
        <v>0</v>
      </c>
      <c r="N7" s="85">
        <f t="shared" si="7"/>
        <v>0</v>
      </c>
      <c r="O7" s="83">
        <f t="shared" si="8"/>
        <v>0</v>
      </c>
      <c r="P7" s="83">
        <f t="shared" si="9"/>
        <v>0</v>
      </c>
      <c r="Q7" s="125">
        <f t="shared" si="10"/>
        <v>0</v>
      </c>
      <c r="R7" s="85">
        <f t="shared" si="11"/>
        <v>0</v>
      </c>
      <c r="S7" s="83">
        <f t="shared" si="12"/>
        <v>0</v>
      </c>
      <c r="T7" s="83">
        <f t="shared" si="13"/>
        <v>0</v>
      </c>
      <c r="U7" s="125">
        <f t="shared" si="14"/>
        <v>0</v>
      </c>
    </row>
    <row r="8" spans="1:21" s="108" customFormat="1" ht="18">
      <c r="A8" s="106"/>
      <c r="B8" s="122"/>
      <c r="C8" s="122"/>
      <c r="D8" s="123"/>
      <c r="E8" s="136"/>
      <c r="F8" s="85">
        <f t="shared" si="15"/>
        <v>0</v>
      </c>
      <c r="G8" s="83">
        <f t="shared" si="0"/>
        <v>0</v>
      </c>
      <c r="H8" s="83">
        <f t="shared" si="1"/>
        <v>0</v>
      </c>
      <c r="I8" s="125">
        <f t="shared" si="2"/>
        <v>0</v>
      </c>
      <c r="J8" s="85">
        <f t="shared" si="3"/>
        <v>0</v>
      </c>
      <c r="K8" s="83">
        <f t="shared" si="4"/>
        <v>0</v>
      </c>
      <c r="L8" s="83">
        <f t="shared" si="5"/>
        <v>0</v>
      </c>
      <c r="M8" s="125">
        <f t="shared" si="6"/>
        <v>0</v>
      </c>
      <c r="N8" s="85">
        <f t="shared" si="7"/>
        <v>0</v>
      </c>
      <c r="O8" s="83">
        <f t="shared" si="8"/>
        <v>0</v>
      </c>
      <c r="P8" s="83">
        <f t="shared" si="9"/>
        <v>0</v>
      </c>
      <c r="Q8" s="125">
        <f t="shared" si="10"/>
        <v>0</v>
      </c>
      <c r="R8" s="85">
        <f t="shared" si="11"/>
        <v>0</v>
      </c>
      <c r="S8" s="83">
        <f t="shared" si="12"/>
        <v>0</v>
      </c>
      <c r="T8" s="83">
        <f t="shared" si="13"/>
        <v>0</v>
      </c>
      <c r="U8" s="125">
        <f t="shared" si="14"/>
        <v>0</v>
      </c>
    </row>
    <row r="9" spans="1:21" s="108" customFormat="1" ht="18">
      <c r="A9" s="106"/>
      <c r="B9" s="122"/>
      <c r="C9" s="122"/>
      <c r="D9" s="123"/>
      <c r="E9" s="124"/>
      <c r="F9" s="85">
        <f t="shared" si="15"/>
        <v>0</v>
      </c>
      <c r="G9" s="83">
        <f t="shared" si="0"/>
        <v>0</v>
      </c>
      <c r="H9" s="83">
        <f t="shared" si="1"/>
        <v>0</v>
      </c>
      <c r="I9" s="125">
        <f t="shared" si="2"/>
        <v>0</v>
      </c>
      <c r="J9" s="85">
        <f t="shared" si="3"/>
        <v>0</v>
      </c>
      <c r="K9" s="83">
        <f t="shared" si="4"/>
        <v>0</v>
      </c>
      <c r="L9" s="83">
        <f t="shared" si="5"/>
        <v>0</v>
      </c>
      <c r="M9" s="125">
        <f t="shared" si="6"/>
        <v>0</v>
      </c>
      <c r="N9" s="85">
        <f t="shared" si="7"/>
        <v>0</v>
      </c>
      <c r="O9" s="83">
        <f t="shared" si="8"/>
        <v>0</v>
      </c>
      <c r="P9" s="83">
        <f t="shared" si="9"/>
        <v>0</v>
      </c>
      <c r="Q9" s="125">
        <f t="shared" si="10"/>
        <v>0</v>
      </c>
      <c r="R9" s="85">
        <f t="shared" si="11"/>
        <v>0</v>
      </c>
      <c r="S9" s="83">
        <f t="shared" si="12"/>
        <v>0</v>
      </c>
      <c r="T9" s="83">
        <f t="shared" si="13"/>
        <v>0</v>
      </c>
      <c r="U9" s="125">
        <f t="shared" si="14"/>
        <v>0</v>
      </c>
    </row>
    <row r="10" spans="1:21" s="108" customFormat="1" ht="18">
      <c r="A10" s="106"/>
      <c r="B10" s="122"/>
      <c r="C10" s="122"/>
      <c r="D10" s="123"/>
      <c r="E10" s="124"/>
      <c r="F10" s="85">
        <f t="shared" si="15"/>
        <v>0</v>
      </c>
      <c r="G10" s="83">
        <f t="shared" si="0"/>
        <v>0</v>
      </c>
      <c r="H10" s="83">
        <f t="shared" si="1"/>
        <v>0</v>
      </c>
      <c r="I10" s="125">
        <f t="shared" si="2"/>
        <v>0</v>
      </c>
      <c r="J10" s="85">
        <f t="shared" si="3"/>
        <v>0</v>
      </c>
      <c r="K10" s="83">
        <f t="shared" si="4"/>
        <v>0</v>
      </c>
      <c r="L10" s="83">
        <f t="shared" si="5"/>
        <v>0</v>
      </c>
      <c r="M10" s="125">
        <f t="shared" si="6"/>
        <v>0</v>
      </c>
      <c r="N10" s="85">
        <f t="shared" si="7"/>
        <v>0</v>
      </c>
      <c r="O10" s="83">
        <f t="shared" si="8"/>
        <v>0</v>
      </c>
      <c r="P10" s="83">
        <f t="shared" si="9"/>
        <v>0</v>
      </c>
      <c r="Q10" s="125">
        <f t="shared" si="10"/>
        <v>0</v>
      </c>
      <c r="R10" s="85">
        <f t="shared" si="11"/>
        <v>0</v>
      </c>
      <c r="S10" s="83">
        <f t="shared" si="12"/>
        <v>0</v>
      </c>
      <c r="T10" s="83">
        <f t="shared" si="13"/>
        <v>0</v>
      </c>
      <c r="U10" s="125">
        <f t="shared" si="14"/>
        <v>0</v>
      </c>
    </row>
    <row r="11" spans="1:21" s="108" customFormat="1" ht="18">
      <c r="A11" s="106"/>
      <c r="B11" s="122"/>
      <c r="C11" s="122"/>
      <c r="D11" s="123"/>
      <c r="E11" s="124"/>
      <c r="F11" s="85">
        <f t="shared" si="15"/>
        <v>0</v>
      </c>
      <c r="G11" s="83">
        <f t="shared" si="0"/>
        <v>0</v>
      </c>
      <c r="H11" s="83">
        <f t="shared" si="1"/>
        <v>0</v>
      </c>
      <c r="I11" s="125">
        <f t="shared" si="2"/>
        <v>0</v>
      </c>
      <c r="J11" s="85">
        <f t="shared" si="3"/>
        <v>0</v>
      </c>
      <c r="K11" s="83">
        <f t="shared" si="4"/>
        <v>0</v>
      </c>
      <c r="L11" s="83">
        <f t="shared" si="5"/>
        <v>0</v>
      </c>
      <c r="M11" s="125">
        <f t="shared" si="6"/>
        <v>0</v>
      </c>
      <c r="N11" s="85">
        <f t="shared" si="7"/>
        <v>0</v>
      </c>
      <c r="O11" s="83">
        <f t="shared" si="8"/>
        <v>0</v>
      </c>
      <c r="P11" s="83">
        <f t="shared" si="9"/>
        <v>0</v>
      </c>
      <c r="Q11" s="125">
        <f t="shared" si="10"/>
        <v>0</v>
      </c>
      <c r="R11" s="85">
        <f t="shared" si="11"/>
        <v>0</v>
      </c>
      <c r="S11" s="83">
        <f t="shared" si="12"/>
        <v>0</v>
      </c>
      <c r="T11" s="83">
        <f t="shared" si="13"/>
        <v>0</v>
      </c>
      <c r="U11" s="125">
        <f t="shared" si="14"/>
        <v>0</v>
      </c>
    </row>
    <row r="12" spans="1:21" s="108" customFormat="1" ht="18">
      <c r="A12" s="106"/>
      <c r="B12" s="122"/>
      <c r="C12" s="122"/>
      <c r="D12" s="123"/>
      <c r="E12" s="124"/>
      <c r="F12" s="85">
        <f t="shared" si="15"/>
        <v>0</v>
      </c>
      <c r="G12" s="83">
        <f t="shared" si="0"/>
        <v>0</v>
      </c>
      <c r="H12" s="83">
        <f t="shared" si="1"/>
        <v>0</v>
      </c>
      <c r="I12" s="125">
        <f t="shared" si="2"/>
        <v>0</v>
      </c>
      <c r="J12" s="85">
        <f t="shared" si="3"/>
        <v>0</v>
      </c>
      <c r="K12" s="83">
        <f t="shared" si="4"/>
        <v>0</v>
      </c>
      <c r="L12" s="83">
        <f t="shared" si="5"/>
        <v>0</v>
      </c>
      <c r="M12" s="125">
        <f t="shared" si="6"/>
        <v>0</v>
      </c>
      <c r="N12" s="85">
        <f t="shared" si="7"/>
        <v>0</v>
      </c>
      <c r="O12" s="83">
        <f t="shared" si="8"/>
        <v>0</v>
      </c>
      <c r="P12" s="83">
        <f t="shared" si="9"/>
        <v>0</v>
      </c>
      <c r="Q12" s="125">
        <f t="shared" si="10"/>
        <v>0</v>
      </c>
      <c r="R12" s="85">
        <f t="shared" si="11"/>
        <v>0</v>
      </c>
      <c r="S12" s="83">
        <f t="shared" si="12"/>
        <v>0</v>
      </c>
      <c r="T12" s="83">
        <f t="shared" si="13"/>
        <v>0</v>
      </c>
      <c r="U12" s="125">
        <f t="shared" si="14"/>
        <v>0</v>
      </c>
    </row>
    <row r="13" spans="1:21" s="108" customFormat="1" ht="18">
      <c r="A13" s="106"/>
      <c r="B13" s="122"/>
      <c r="C13" s="122"/>
      <c r="D13" s="123"/>
      <c r="E13" s="124"/>
      <c r="F13" s="85">
        <f t="shared" si="15"/>
        <v>0</v>
      </c>
      <c r="G13" s="83">
        <f t="shared" si="0"/>
        <v>0</v>
      </c>
      <c r="H13" s="83">
        <f t="shared" si="1"/>
        <v>0</v>
      </c>
      <c r="I13" s="125">
        <f t="shared" si="2"/>
        <v>0</v>
      </c>
      <c r="J13" s="85">
        <f t="shared" si="3"/>
        <v>0</v>
      </c>
      <c r="K13" s="83">
        <f t="shared" si="4"/>
        <v>0</v>
      </c>
      <c r="L13" s="83">
        <f t="shared" si="5"/>
        <v>0</v>
      </c>
      <c r="M13" s="125">
        <f t="shared" si="6"/>
        <v>0</v>
      </c>
      <c r="N13" s="85">
        <f t="shared" si="7"/>
        <v>0</v>
      </c>
      <c r="O13" s="83">
        <f t="shared" si="8"/>
        <v>0</v>
      </c>
      <c r="P13" s="83">
        <f t="shared" si="9"/>
        <v>0</v>
      </c>
      <c r="Q13" s="125">
        <f t="shared" si="10"/>
        <v>0</v>
      </c>
      <c r="R13" s="85">
        <f t="shared" si="11"/>
        <v>0</v>
      </c>
      <c r="S13" s="83">
        <f t="shared" si="12"/>
        <v>0</v>
      </c>
      <c r="T13" s="83">
        <f t="shared" si="13"/>
        <v>0</v>
      </c>
      <c r="U13" s="125">
        <f t="shared" si="14"/>
        <v>0</v>
      </c>
    </row>
    <row r="14" spans="1:21" s="108" customFormat="1" ht="18">
      <c r="A14" s="106"/>
      <c r="B14" s="122"/>
      <c r="C14" s="122"/>
      <c r="D14" s="123"/>
      <c r="E14" s="124"/>
      <c r="F14" s="85">
        <f t="shared" si="15"/>
        <v>0</v>
      </c>
      <c r="G14" s="83">
        <f t="shared" si="0"/>
        <v>0</v>
      </c>
      <c r="H14" s="83">
        <f t="shared" si="1"/>
        <v>0</v>
      </c>
      <c r="I14" s="125">
        <f t="shared" si="2"/>
        <v>0</v>
      </c>
      <c r="J14" s="85">
        <f t="shared" si="3"/>
        <v>0</v>
      </c>
      <c r="K14" s="83">
        <f t="shared" si="4"/>
        <v>0</v>
      </c>
      <c r="L14" s="83">
        <f t="shared" si="5"/>
        <v>0</v>
      </c>
      <c r="M14" s="125">
        <f t="shared" si="6"/>
        <v>0</v>
      </c>
      <c r="N14" s="85">
        <f t="shared" si="7"/>
        <v>0</v>
      </c>
      <c r="O14" s="83">
        <f t="shared" si="8"/>
        <v>0</v>
      </c>
      <c r="P14" s="83">
        <f t="shared" si="9"/>
        <v>0</v>
      </c>
      <c r="Q14" s="125">
        <f t="shared" si="10"/>
        <v>0</v>
      </c>
      <c r="R14" s="85">
        <f t="shared" si="11"/>
        <v>0</v>
      </c>
      <c r="S14" s="83">
        <f t="shared" si="12"/>
        <v>0</v>
      </c>
      <c r="T14" s="83">
        <f t="shared" si="13"/>
        <v>0</v>
      </c>
      <c r="U14" s="125">
        <f t="shared" si="14"/>
        <v>0</v>
      </c>
    </row>
    <row r="15" spans="1:21" s="108" customFormat="1" ht="18">
      <c r="A15" s="106"/>
      <c r="B15" s="122"/>
      <c r="C15" s="122"/>
      <c r="D15" s="123"/>
      <c r="E15" s="124"/>
      <c r="F15" s="85">
        <f t="shared" si="15"/>
        <v>0</v>
      </c>
      <c r="G15" s="83">
        <f t="shared" si="0"/>
        <v>0</v>
      </c>
      <c r="H15" s="83">
        <f t="shared" si="1"/>
        <v>0</v>
      </c>
      <c r="I15" s="125">
        <f t="shared" si="2"/>
        <v>0</v>
      </c>
      <c r="J15" s="85">
        <f t="shared" si="3"/>
        <v>0</v>
      </c>
      <c r="K15" s="83">
        <f t="shared" si="4"/>
        <v>0</v>
      </c>
      <c r="L15" s="83">
        <f t="shared" si="5"/>
        <v>0</v>
      </c>
      <c r="M15" s="125">
        <f t="shared" si="6"/>
        <v>0</v>
      </c>
      <c r="N15" s="85">
        <f t="shared" si="7"/>
        <v>0</v>
      </c>
      <c r="O15" s="83">
        <f t="shared" si="8"/>
        <v>0</v>
      </c>
      <c r="P15" s="83">
        <f t="shared" si="9"/>
        <v>0</v>
      </c>
      <c r="Q15" s="125">
        <f t="shared" si="10"/>
        <v>0</v>
      </c>
      <c r="R15" s="85">
        <f t="shared" si="11"/>
        <v>0</v>
      </c>
      <c r="S15" s="83">
        <f t="shared" si="12"/>
        <v>0</v>
      </c>
      <c r="T15" s="83">
        <f t="shared" si="13"/>
        <v>0</v>
      </c>
      <c r="U15" s="125">
        <f t="shared" si="14"/>
        <v>0</v>
      </c>
    </row>
    <row r="16" spans="1:21" s="108" customFormat="1" ht="18">
      <c r="A16" s="106"/>
      <c r="B16" s="122"/>
      <c r="C16" s="122"/>
      <c r="D16" s="123"/>
      <c r="E16" s="136"/>
      <c r="F16" s="85">
        <f t="shared" si="15"/>
        <v>0</v>
      </c>
      <c r="G16" s="83">
        <f t="shared" si="0"/>
        <v>0</v>
      </c>
      <c r="H16" s="83">
        <f t="shared" si="1"/>
        <v>0</v>
      </c>
      <c r="I16" s="125">
        <f t="shared" si="2"/>
        <v>0</v>
      </c>
      <c r="J16" s="85">
        <f t="shared" si="3"/>
        <v>0</v>
      </c>
      <c r="K16" s="83">
        <f t="shared" si="4"/>
        <v>0</v>
      </c>
      <c r="L16" s="83">
        <f t="shared" si="5"/>
        <v>0</v>
      </c>
      <c r="M16" s="125">
        <f t="shared" si="6"/>
        <v>0</v>
      </c>
      <c r="N16" s="85">
        <f t="shared" si="7"/>
        <v>0</v>
      </c>
      <c r="O16" s="83">
        <f t="shared" si="8"/>
        <v>0</v>
      </c>
      <c r="P16" s="83">
        <f t="shared" si="9"/>
        <v>0</v>
      </c>
      <c r="Q16" s="125">
        <f t="shared" si="10"/>
        <v>0</v>
      </c>
      <c r="R16" s="85">
        <f t="shared" si="11"/>
        <v>0</v>
      </c>
      <c r="S16" s="83">
        <f t="shared" si="12"/>
        <v>0</v>
      </c>
      <c r="T16" s="83">
        <f t="shared" si="13"/>
        <v>0</v>
      </c>
      <c r="U16" s="125">
        <f t="shared" si="14"/>
        <v>0</v>
      </c>
    </row>
    <row r="17" spans="1:21" s="108" customFormat="1" ht="18">
      <c r="A17" s="106"/>
      <c r="B17" s="122"/>
      <c r="C17" s="122"/>
      <c r="D17" s="123"/>
      <c r="E17" s="124"/>
      <c r="F17" s="85">
        <f t="shared" si="15"/>
        <v>0</v>
      </c>
      <c r="G17" s="83">
        <f t="shared" si="0"/>
        <v>0</v>
      </c>
      <c r="H17" s="83">
        <f t="shared" si="1"/>
        <v>0</v>
      </c>
      <c r="I17" s="125">
        <f t="shared" si="2"/>
        <v>0</v>
      </c>
      <c r="J17" s="85">
        <f t="shared" si="3"/>
        <v>0</v>
      </c>
      <c r="K17" s="83">
        <f t="shared" si="4"/>
        <v>0</v>
      </c>
      <c r="L17" s="83">
        <f t="shared" si="5"/>
        <v>0</v>
      </c>
      <c r="M17" s="125">
        <f t="shared" si="6"/>
        <v>0</v>
      </c>
      <c r="N17" s="85">
        <f t="shared" si="7"/>
        <v>0</v>
      </c>
      <c r="O17" s="83">
        <f t="shared" si="8"/>
        <v>0</v>
      </c>
      <c r="P17" s="83">
        <f t="shared" si="9"/>
        <v>0</v>
      </c>
      <c r="Q17" s="125">
        <f t="shared" si="10"/>
        <v>0</v>
      </c>
      <c r="R17" s="85">
        <f t="shared" si="11"/>
        <v>0</v>
      </c>
      <c r="S17" s="83">
        <f t="shared" si="12"/>
        <v>0</v>
      </c>
      <c r="T17" s="83">
        <f t="shared" si="13"/>
        <v>0</v>
      </c>
      <c r="U17" s="125">
        <f t="shared" si="14"/>
        <v>0</v>
      </c>
    </row>
    <row r="18" spans="1:21" s="108" customFormat="1" ht="18">
      <c r="A18" s="106"/>
      <c r="B18" s="122"/>
      <c r="C18" s="122"/>
      <c r="D18" s="123"/>
      <c r="E18" s="124"/>
      <c r="F18" s="85">
        <f t="shared" si="15"/>
        <v>0</v>
      </c>
      <c r="G18" s="83">
        <f t="shared" si="0"/>
        <v>0</v>
      </c>
      <c r="H18" s="83">
        <f t="shared" si="1"/>
        <v>0</v>
      </c>
      <c r="I18" s="125">
        <f t="shared" si="2"/>
        <v>0</v>
      </c>
      <c r="J18" s="85">
        <f t="shared" si="3"/>
        <v>0</v>
      </c>
      <c r="K18" s="83">
        <f t="shared" si="4"/>
        <v>0</v>
      </c>
      <c r="L18" s="83">
        <f t="shared" si="5"/>
        <v>0</v>
      </c>
      <c r="M18" s="125">
        <f t="shared" si="6"/>
        <v>0</v>
      </c>
      <c r="N18" s="85">
        <f t="shared" si="7"/>
        <v>0</v>
      </c>
      <c r="O18" s="83">
        <f t="shared" si="8"/>
        <v>0</v>
      </c>
      <c r="P18" s="83">
        <f t="shared" si="9"/>
        <v>0</v>
      </c>
      <c r="Q18" s="125">
        <f t="shared" si="10"/>
        <v>0</v>
      </c>
      <c r="R18" s="85">
        <f t="shared" si="11"/>
        <v>0</v>
      </c>
      <c r="S18" s="83">
        <f t="shared" si="12"/>
        <v>0</v>
      </c>
      <c r="T18" s="83">
        <f t="shared" si="13"/>
        <v>0</v>
      </c>
      <c r="U18" s="125">
        <f t="shared" si="14"/>
        <v>0</v>
      </c>
    </row>
    <row r="19" spans="1:21" s="108" customFormat="1" ht="18">
      <c r="A19" s="106"/>
      <c r="B19" s="122"/>
      <c r="C19" s="122"/>
      <c r="D19" s="123"/>
      <c r="E19" s="124"/>
      <c r="F19" s="85">
        <f t="shared" si="15"/>
        <v>0</v>
      </c>
      <c r="G19" s="83">
        <f t="shared" si="0"/>
        <v>0</v>
      </c>
      <c r="H19" s="83">
        <f t="shared" si="1"/>
        <v>0</v>
      </c>
      <c r="I19" s="125">
        <f t="shared" si="2"/>
        <v>0</v>
      </c>
      <c r="J19" s="85">
        <f t="shared" si="3"/>
        <v>0</v>
      </c>
      <c r="K19" s="83">
        <f t="shared" si="4"/>
        <v>0</v>
      </c>
      <c r="L19" s="83">
        <f t="shared" si="5"/>
        <v>0</v>
      </c>
      <c r="M19" s="125">
        <f t="shared" si="6"/>
        <v>0</v>
      </c>
      <c r="N19" s="85">
        <f t="shared" si="7"/>
        <v>0</v>
      </c>
      <c r="O19" s="83">
        <f t="shared" si="8"/>
        <v>0</v>
      </c>
      <c r="P19" s="83">
        <f t="shared" si="9"/>
        <v>0</v>
      </c>
      <c r="Q19" s="125">
        <f t="shared" si="10"/>
        <v>0</v>
      </c>
      <c r="R19" s="85">
        <f t="shared" si="11"/>
        <v>0</v>
      </c>
      <c r="S19" s="83">
        <f t="shared" si="12"/>
        <v>0</v>
      </c>
      <c r="T19" s="83">
        <f t="shared" si="13"/>
        <v>0</v>
      </c>
      <c r="U19" s="125">
        <f t="shared" si="14"/>
        <v>0</v>
      </c>
    </row>
    <row r="20" spans="1:21" s="108" customFormat="1" ht="18">
      <c r="A20" s="106"/>
      <c r="B20" s="122"/>
      <c r="C20" s="122"/>
      <c r="D20" s="123"/>
      <c r="E20" s="124"/>
      <c r="F20" s="85">
        <f t="shared" si="15"/>
        <v>0</v>
      </c>
      <c r="G20" s="83">
        <f t="shared" si="0"/>
        <v>0</v>
      </c>
      <c r="H20" s="83">
        <f t="shared" si="1"/>
        <v>0</v>
      </c>
      <c r="I20" s="125">
        <f t="shared" si="2"/>
        <v>0</v>
      </c>
      <c r="J20" s="85">
        <f t="shared" si="3"/>
        <v>0</v>
      </c>
      <c r="K20" s="83">
        <f t="shared" si="4"/>
        <v>0</v>
      </c>
      <c r="L20" s="83">
        <f t="shared" si="5"/>
        <v>0</v>
      </c>
      <c r="M20" s="125">
        <f t="shared" si="6"/>
        <v>0</v>
      </c>
      <c r="N20" s="85">
        <f t="shared" si="7"/>
        <v>0</v>
      </c>
      <c r="O20" s="83">
        <f t="shared" si="8"/>
        <v>0</v>
      </c>
      <c r="P20" s="83">
        <f t="shared" si="9"/>
        <v>0</v>
      </c>
      <c r="Q20" s="125">
        <f t="shared" si="10"/>
        <v>0</v>
      </c>
      <c r="R20" s="85">
        <f t="shared" si="11"/>
        <v>0</v>
      </c>
      <c r="S20" s="83">
        <f t="shared" si="12"/>
        <v>0</v>
      </c>
      <c r="T20" s="83">
        <f t="shared" si="13"/>
        <v>0</v>
      </c>
      <c r="U20" s="125">
        <f t="shared" si="14"/>
        <v>0</v>
      </c>
    </row>
    <row r="21" spans="1:21" s="108" customFormat="1" ht="18">
      <c r="A21" s="106"/>
      <c r="B21" s="122"/>
      <c r="C21" s="122"/>
      <c r="D21" s="123"/>
      <c r="E21" s="124"/>
      <c r="F21" s="85">
        <f t="shared" si="15"/>
        <v>0</v>
      </c>
      <c r="G21" s="83">
        <f t="shared" si="0"/>
        <v>0</v>
      </c>
      <c r="H21" s="83">
        <f t="shared" si="1"/>
        <v>0</v>
      </c>
      <c r="I21" s="125">
        <f t="shared" si="2"/>
        <v>0</v>
      </c>
      <c r="J21" s="85">
        <f t="shared" si="3"/>
        <v>0</v>
      </c>
      <c r="K21" s="83">
        <f t="shared" si="4"/>
        <v>0</v>
      </c>
      <c r="L21" s="83">
        <f t="shared" si="5"/>
        <v>0</v>
      </c>
      <c r="M21" s="125">
        <f t="shared" si="6"/>
        <v>0</v>
      </c>
      <c r="N21" s="85">
        <f t="shared" si="7"/>
        <v>0</v>
      </c>
      <c r="O21" s="83">
        <f t="shared" si="8"/>
        <v>0</v>
      </c>
      <c r="P21" s="83">
        <f t="shared" si="9"/>
        <v>0</v>
      </c>
      <c r="Q21" s="125">
        <f t="shared" si="10"/>
        <v>0</v>
      </c>
      <c r="R21" s="85">
        <f t="shared" si="11"/>
        <v>0</v>
      </c>
      <c r="S21" s="83">
        <f t="shared" si="12"/>
        <v>0</v>
      </c>
      <c r="T21" s="83">
        <f t="shared" si="13"/>
        <v>0</v>
      </c>
      <c r="U21" s="125">
        <f t="shared" si="14"/>
        <v>0</v>
      </c>
    </row>
    <row r="22" spans="1:21" s="108" customFormat="1" ht="18">
      <c r="A22" s="106"/>
      <c r="B22" s="122"/>
      <c r="C22" s="122"/>
      <c r="D22" s="123"/>
      <c r="E22" s="124"/>
      <c r="F22" s="85">
        <f t="shared" si="15"/>
        <v>0</v>
      </c>
      <c r="G22" s="83">
        <f t="shared" si="0"/>
        <v>0</v>
      </c>
      <c r="H22" s="83">
        <f t="shared" si="1"/>
        <v>0</v>
      </c>
      <c r="I22" s="125">
        <f t="shared" si="2"/>
        <v>0</v>
      </c>
      <c r="J22" s="85">
        <f t="shared" si="3"/>
        <v>0</v>
      </c>
      <c r="K22" s="83">
        <f t="shared" si="4"/>
        <v>0</v>
      </c>
      <c r="L22" s="83">
        <f t="shared" si="5"/>
        <v>0</v>
      </c>
      <c r="M22" s="125">
        <f t="shared" si="6"/>
        <v>0</v>
      </c>
      <c r="N22" s="85">
        <f t="shared" si="7"/>
        <v>0</v>
      </c>
      <c r="O22" s="83">
        <f t="shared" si="8"/>
        <v>0</v>
      </c>
      <c r="P22" s="83">
        <f t="shared" si="9"/>
        <v>0</v>
      </c>
      <c r="Q22" s="125">
        <f t="shared" si="10"/>
        <v>0</v>
      </c>
      <c r="R22" s="85">
        <f t="shared" si="11"/>
        <v>0</v>
      </c>
      <c r="S22" s="83">
        <f t="shared" si="12"/>
        <v>0</v>
      </c>
      <c r="T22" s="83">
        <f t="shared" si="13"/>
        <v>0</v>
      </c>
      <c r="U22" s="125">
        <f t="shared" si="14"/>
        <v>0</v>
      </c>
    </row>
    <row r="23" spans="1:21" s="108" customFormat="1" ht="18">
      <c r="A23" s="106"/>
      <c r="B23" s="122"/>
      <c r="C23" s="122"/>
      <c r="D23" s="123"/>
      <c r="E23" s="124"/>
      <c r="F23" s="85">
        <f t="shared" si="15"/>
        <v>0</v>
      </c>
      <c r="G23" s="83">
        <f t="shared" si="0"/>
        <v>0</v>
      </c>
      <c r="H23" s="83">
        <f t="shared" si="1"/>
        <v>0</v>
      </c>
      <c r="I23" s="125">
        <f t="shared" si="2"/>
        <v>0</v>
      </c>
      <c r="J23" s="85">
        <f t="shared" si="3"/>
        <v>0</v>
      </c>
      <c r="K23" s="83">
        <f t="shared" si="4"/>
        <v>0</v>
      </c>
      <c r="L23" s="83">
        <f t="shared" si="5"/>
        <v>0</v>
      </c>
      <c r="M23" s="125">
        <f t="shared" si="6"/>
        <v>0</v>
      </c>
      <c r="N23" s="85">
        <f t="shared" si="7"/>
        <v>0</v>
      </c>
      <c r="O23" s="83">
        <f t="shared" si="8"/>
        <v>0</v>
      </c>
      <c r="P23" s="83">
        <f t="shared" si="9"/>
        <v>0</v>
      </c>
      <c r="Q23" s="125">
        <f t="shared" si="10"/>
        <v>0</v>
      </c>
      <c r="R23" s="85">
        <f t="shared" si="11"/>
        <v>0</v>
      </c>
      <c r="S23" s="83">
        <f t="shared" si="12"/>
        <v>0</v>
      </c>
      <c r="T23" s="83">
        <f t="shared" si="13"/>
        <v>0</v>
      </c>
      <c r="U23" s="125">
        <f t="shared" si="14"/>
        <v>0</v>
      </c>
    </row>
    <row r="24" spans="1:21" s="108" customFormat="1" ht="18">
      <c r="A24" s="106"/>
      <c r="B24" s="122"/>
      <c r="C24" s="122"/>
      <c r="D24" s="123"/>
      <c r="E24" s="124"/>
      <c r="F24" s="85">
        <f t="shared" si="15"/>
        <v>0</v>
      </c>
      <c r="G24" s="83">
        <f t="shared" si="0"/>
        <v>0</v>
      </c>
      <c r="H24" s="83">
        <f t="shared" si="1"/>
        <v>0</v>
      </c>
      <c r="I24" s="125">
        <f t="shared" si="2"/>
        <v>0</v>
      </c>
      <c r="J24" s="85">
        <f t="shared" si="3"/>
        <v>0</v>
      </c>
      <c r="K24" s="83">
        <f t="shared" si="4"/>
        <v>0</v>
      </c>
      <c r="L24" s="83">
        <f t="shared" si="5"/>
        <v>0</v>
      </c>
      <c r="M24" s="125">
        <f t="shared" si="6"/>
        <v>0</v>
      </c>
      <c r="N24" s="85">
        <f t="shared" si="7"/>
        <v>0</v>
      </c>
      <c r="O24" s="83">
        <f t="shared" si="8"/>
        <v>0</v>
      </c>
      <c r="P24" s="83">
        <f t="shared" si="9"/>
        <v>0</v>
      </c>
      <c r="Q24" s="125">
        <f t="shared" si="10"/>
        <v>0</v>
      </c>
      <c r="R24" s="85">
        <f t="shared" si="11"/>
        <v>0</v>
      </c>
      <c r="S24" s="83">
        <f t="shared" si="12"/>
        <v>0</v>
      </c>
      <c r="T24" s="83">
        <f t="shared" si="13"/>
        <v>0</v>
      </c>
      <c r="U24" s="125">
        <f t="shared" si="14"/>
        <v>0</v>
      </c>
    </row>
    <row r="25" spans="1:21" s="108" customFormat="1" ht="18">
      <c r="A25" s="106"/>
      <c r="B25" s="122"/>
      <c r="C25" s="122"/>
      <c r="D25" s="123"/>
      <c r="E25" s="124"/>
      <c r="F25" s="85">
        <f t="shared" si="15"/>
        <v>0</v>
      </c>
      <c r="G25" s="83">
        <f t="shared" si="0"/>
        <v>0</v>
      </c>
      <c r="H25" s="83">
        <f t="shared" si="1"/>
        <v>0</v>
      </c>
      <c r="I25" s="125">
        <f t="shared" si="2"/>
        <v>0</v>
      </c>
      <c r="J25" s="85">
        <f t="shared" si="3"/>
        <v>0</v>
      </c>
      <c r="K25" s="83">
        <f t="shared" si="4"/>
        <v>0</v>
      </c>
      <c r="L25" s="83">
        <f t="shared" si="5"/>
        <v>0</v>
      </c>
      <c r="M25" s="125">
        <f t="shared" si="6"/>
        <v>0</v>
      </c>
      <c r="N25" s="85">
        <f t="shared" si="7"/>
        <v>0</v>
      </c>
      <c r="O25" s="83">
        <f t="shared" si="8"/>
        <v>0</v>
      </c>
      <c r="P25" s="83">
        <f t="shared" si="9"/>
        <v>0</v>
      </c>
      <c r="Q25" s="125">
        <f t="shared" si="10"/>
        <v>0</v>
      </c>
      <c r="R25" s="85">
        <f t="shared" si="11"/>
        <v>0</v>
      </c>
      <c r="S25" s="83">
        <f t="shared" si="12"/>
        <v>0</v>
      </c>
      <c r="T25" s="83">
        <f t="shared" si="13"/>
        <v>0</v>
      </c>
      <c r="U25" s="125">
        <f t="shared" si="14"/>
        <v>0</v>
      </c>
    </row>
    <row r="26" spans="1:29" s="108" customFormat="1" ht="18.75" thickBot="1">
      <c r="A26" s="114"/>
      <c r="B26" s="126"/>
      <c r="C26" s="126"/>
      <c r="D26" s="127"/>
      <c r="E26" s="128"/>
      <c r="F26" s="85">
        <f t="shared" si="15"/>
        <v>0</v>
      </c>
      <c r="G26" s="129">
        <f t="shared" si="0"/>
        <v>0</v>
      </c>
      <c r="H26" s="129">
        <f t="shared" si="1"/>
        <v>0</v>
      </c>
      <c r="I26" s="130">
        <f t="shared" si="2"/>
        <v>0</v>
      </c>
      <c r="J26" s="131">
        <f t="shared" si="3"/>
        <v>0</v>
      </c>
      <c r="K26" s="129">
        <f t="shared" si="4"/>
        <v>0</v>
      </c>
      <c r="L26" s="129">
        <f t="shared" si="5"/>
        <v>0</v>
      </c>
      <c r="M26" s="130">
        <f t="shared" si="6"/>
        <v>0</v>
      </c>
      <c r="N26" s="131">
        <f t="shared" si="7"/>
        <v>0</v>
      </c>
      <c r="O26" s="129">
        <f t="shared" si="8"/>
        <v>0</v>
      </c>
      <c r="P26" s="129">
        <f t="shared" si="9"/>
        <v>0</v>
      </c>
      <c r="Q26" s="130">
        <f t="shared" si="10"/>
        <v>0</v>
      </c>
      <c r="R26" s="131">
        <f t="shared" si="11"/>
        <v>0</v>
      </c>
      <c r="S26" s="129">
        <f t="shared" si="12"/>
        <v>0</v>
      </c>
      <c r="T26" s="129">
        <f t="shared" si="13"/>
        <v>0</v>
      </c>
      <c r="U26" s="130">
        <f t="shared" si="14"/>
        <v>0</v>
      </c>
      <c r="V26" s="132"/>
      <c r="W26" s="132"/>
      <c r="X26" s="132"/>
      <c r="Y26" s="132"/>
      <c r="Z26" s="132"/>
      <c r="AA26" s="132"/>
      <c r="AB26" s="132"/>
      <c r="AC26" s="132"/>
    </row>
    <row r="27" spans="1:29" s="108" customFormat="1" ht="12.75">
      <c r="A27" s="133"/>
      <c r="D27" s="134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</row>
    <row r="28" spans="1:29" s="108" customFormat="1" ht="18">
      <c r="A28" s="133"/>
      <c r="B28" s="137"/>
      <c r="C28" s="138"/>
      <c r="D28" s="139"/>
      <c r="E28" s="140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</sheetData>
  <sheetProtection/>
  <printOptions/>
  <pageMargins left="0.1968503937007874" right="0.1968503937007874" top="0.7874015748031497" bottom="0.03937007874015748" header="0.5118110236220472" footer="0.5118110236220472"/>
  <pageSetup fitToHeight="1" fitToWidth="1" orientation="landscape" paperSize="9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5" zoomScaleNormal="75" zoomScalePageLayoutView="0" workbookViewId="0" topLeftCell="A1">
      <selection activeCell="D19" sqref="D19"/>
    </sheetView>
  </sheetViews>
  <sheetFormatPr defaultColWidth="11.421875" defaultRowHeight="12.75"/>
  <cols>
    <col min="1" max="1" width="23.8515625" style="1" customWidth="1"/>
    <col min="2" max="2" width="35.7109375" style="1" customWidth="1"/>
    <col min="3" max="4" width="11.7109375" style="1" customWidth="1"/>
    <col min="5" max="5" width="11.00390625" style="5" customWidth="1"/>
    <col min="6" max="11" width="11.7109375" style="5" customWidth="1"/>
    <col min="12" max="12" width="6.8515625" style="5" customWidth="1"/>
    <col min="13" max="13" width="5.7109375" style="1" customWidth="1"/>
    <col min="14" max="14" width="5.28125" style="1" customWidth="1"/>
    <col min="15" max="15" width="6.28125" style="1" customWidth="1"/>
    <col min="16" max="16" width="5.421875" style="1" customWidth="1"/>
    <col min="17" max="16384" width="11.421875" style="1" customWidth="1"/>
  </cols>
  <sheetData>
    <row r="1" spans="1:12" s="3" customFormat="1" ht="26.25">
      <c r="A1" s="8" t="s">
        <v>50</v>
      </c>
      <c r="B1" s="7"/>
      <c r="E1" s="4"/>
      <c r="F1" s="4"/>
      <c r="G1" s="4"/>
      <c r="H1" s="4"/>
      <c r="I1" s="4"/>
      <c r="J1" s="4"/>
      <c r="K1" s="4"/>
      <c r="L1" s="4"/>
    </row>
    <row r="2" spans="1:12" s="3" customFormat="1" ht="26.25">
      <c r="A2" s="8"/>
      <c r="B2" s="7"/>
      <c r="E2" s="4"/>
      <c r="F2" s="4"/>
      <c r="G2" s="4"/>
      <c r="H2" s="4"/>
      <c r="I2" s="4"/>
      <c r="J2" s="4"/>
      <c r="K2" s="4"/>
      <c r="L2" s="4"/>
    </row>
    <row r="3" spans="4:12" s="12" customFormat="1" ht="20.25" thickBot="1">
      <c r="D3" s="264"/>
      <c r="E3" s="265"/>
      <c r="F3" s="265"/>
      <c r="G3" s="265"/>
      <c r="H3" s="265"/>
      <c r="I3" s="266"/>
      <c r="J3" s="13"/>
      <c r="K3" s="13"/>
      <c r="L3" s="13"/>
    </row>
    <row r="4" spans="1:12" s="12" customFormat="1" ht="18.75">
      <c r="A4" s="14" t="s">
        <v>140</v>
      </c>
      <c r="B4" s="15" t="s">
        <v>337</v>
      </c>
      <c r="C4" s="16">
        <v>1</v>
      </c>
      <c r="D4" s="16">
        <v>1.5</v>
      </c>
      <c r="E4" s="16">
        <v>2</v>
      </c>
      <c r="F4" s="16">
        <v>2.5</v>
      </c>
      <c r="G4" s="16">
        <v>3</v>
      </c>
      <c r="H4" s="16">
        <v>3.5</v>
      </c>
      <c r="I4" s="16">
        <v>4</v>
      </c>
      <c r="J4" s="16">
        <v>5</v>
      </c>
      <c r="K4" s="17">
        <v>6</v>
      </c>
      <c r="L4" s="13"/>
    </row>
    <row r="5" spans="2:12" s="12" customFormat="1" ht="19.5">
      <c r="B5" s="18" t="s">
        <v>144</v>
      </c>
      <c r="C5" s="19">
        <v>9</v>
      </c>
      <c r="D5" s="20">
        <v>9.5</v>
      </c>
      <c r="E5" s="19">
        <v>10</v>
      </c>
      <c r="F5" s="20">
        <v>10.5</v>
      </c>
      <c r="G5" s="19">
        <v>11</v>
      </c>
      <c r="H5" s="20">
        <v>11.5</v>
      </c>
      <c r="I5" s="19">
        <v>12</v>
      </c>
      <c r="J5" s="20">
        <v>12.5</v>
      </c>
      <c r="K5" s="21">
        <v>13</v>
      </c>
      <c r="L5" s="13"/>
    </row>
    <row r="6" spans="2:13" s="12" customFormat="1" ht="19.5">
      <c r="B6" s="22"/>
      <c r="C6" s="23" t="s">
        <v>338</v>
      </c>
      <c r="D6" s="23" t="s">
        <v>338</v>
      </c>
      <c r="E6" s="23" t="s">
        <v>338</v>
      </c>
      <c r="F6" s="23" t="s">
        <v>338</v>
      </c>
      <c r="G6" s="23" t="s">
        <v>338</v>
      </c>
      <c r="H6" s="23" t="s">
        <v>338</v>
      </c>
      <c r="I6" s="23" t="s">
        <v>338</v>
      </c>
      <c r="J6" s="23" t="s">
        <v>338</v>
      </c>
      <c r="K6" s="24" t="s">
        <v>338</v>
      </c>
      <c r="L6" s="25"/>
      <c r="M6" s="13"/>
    </row>
    <row r="7" spans="1:13" s="12" customFormat="1" ht="19.5">
      <c r="A7" s="14" t="s">
        <v>139</v>
      </c>
      <c r="B7" s="26" t="s">
        <v>126</v>
      </c>
      <c r="C7" s="27">
        <v>0</v>
      </c>
      <c r="D7" s="27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5"/>
      <c r="M7" s="13"/>
    </row>
    <row r="8" spans="2:13" s="12" customFormat="1" ht="19.5">
      <c r="B8" s="26" t="s">
        <v>242</v>
      </c>
      <c r="C8" s="29" t="s">
        <v>129</v>
      </c>
      <c r="D8" s="30" t="s">
        <v>128</v>
      </c>
      <c r="E8" s="30" t="s">
        <v>127</v>
      </c>
      <c r="F8" s="30" t="s">
        <v>125</v>
      </c>
      <c r="G8" s="30" t="s">
        <v>124</v>
      </c>
      <c r="H8" s="30" t="s">
        <v>123</v>
      </c>
      <c r="I8" s="30" t="s">
        <v>122</v>
      </c>
      <c r="J8" s="30" t="s">
        <v>250</v>
      </c>
      <c r="K8" s="29" t="s">
        <v>249</v>
      </c>
      <c r="L8" s="25"/>
      <c r="M8" s="13"/>
    </row>
    <row r="9" spans="2:13" s="12" customFormat="1" ht="19.5">
      <c r="B9" s="26" t="s">
        <v>243</v>
      </c>
      <c r="C9" s="29" t="s">
        <v>128</v>
      </c>
      <c r="D9" s="30" t="s">
        <v>246</v>
      </c>
      <c r="E9" s="30" t="s">
        <v>245</v>
      </c>
      <c r="F9" s="30" t="s">
        <v>124</v>
      </c>
      <c r="G9" s="30" t="s">
        <v>123</v>
      </c>
      <c r="H9" s="30" t="s">
        <v>122</v>
      </c>
      <c r="I9" s="30" t="s">
        <v>250</v>
      </c>
      <c r="J9" s="30" t="s">
        <v>249</v>
      </c>
      <c r="K9" s="29" t="s">
        <v>244</v>
      </c>
      <c r="L9" s="25"/>
      <c r="M9" s="13"/>
    </row>
    <row r="10" spans="1:12" s="12" customFormat="1" ht="19.5">
      <c r="A10" s="31" t="s">
        <v>247</v>
      </c>
      <c r="B10" s="32"/>
      <c r="C10" s="32"/>
      <c r="D10" s="33"/>
      <c r="E10" s="34"/>
      <c r="F10" s="13"/>
      <c r="G10" s="13"/>
      <c r="H10" s="13"/>
      <c r="I10" s="13"/>
      <c r="J10" s="13"/>
      <c r="K10" s="13"/>
      <c r="L10" s="13"/>
    </row>
    <row r="11" spans="1:12" s="12" customFormat="1" ht="37.5" customHeight="1">
      <c r="A11" s="35" t="s">
        <v>92</v>
      </c>
      <c r="B11" s="118" t="s">
        <v>183</v>
      </c>
      <c r="C11" s="36" t="s">
        <v>339</v>
      </c>
      <c r="D11" s="33"/>
      <c r="E11" s="34"/>
      <c r="F11" s="13"/>
      <c r="G11" s="13"/>
      <c r="H11" s="13"/>
      <c r="I11" s="13"/>
      <c r="J11" s="13"/>
      <c r="K11" s="13"/>
      <c r="L11" s="13"/>
    </row>
    <row r="12" spans="1:13" s="37" customFormat="1" ht="19.5">
      <c r="A12" s="35" t="s">
        <v>91</v>
      </c>
      <c r="B12" s="32" t="s">
        <v>141</v>
      </c>
      <c r="C12" s="117" t="s">
        <v>147</v>
      </c>
      <c r="D12" s="33"/>
      <c r="E12" s="34"/>
      <c r="F12" s="13"/>
      <c r="G12" s="13"/>
      <c r="H12" s="13"/>
      <c r="I12" s="13"/>
      <c r="J12" s="13"/>
      <c r="K12" s="13"/>
      <c r="L12" s="13"/>
      <c r="M12" s="12"/>
    </row>
    <row r="13" spans="1:13" s="37" customFormat="1" ht="19.5">
      <c r="A13" s="35" t="s">
        <v>90</v>
      </c>
      <c r="B13" s="32" t="s">
        <v>142</v>
      </c>
      <c r="C13" s="117" t="s">
        <v>148</v>
      </c>
      <c r="D13" s="33"/>
      <c r="E13" s="34"/>
      <c r="F13" s="13"/>
      <c r="G13" s="13"/>
      <c r="H13" s="13"/>
      <c r="I13" s="13"/>
      <c r="J13" s="13"/>
      <c r="K13" s="13"/>
      <c r="L13" s="13"/>
      <c r="M13" s="12"/>
    </row>
    <row r="14" spans="1:13" s="37" customFormat="1" ht="19.5">
      <c r="A14" s="35" t="s">
        <v>89</v>
      </c>
      <c r="B14" s="32" t="s">
        <v>143</v>
      </c>
      <c r="C14" s="117" t="s">
        <v>149</v>
      </c>
      <c r="D14" s="33"/>
      <c r="E14" s="34"/>
      <c r="F14" s="13"/>
      <c r="G14" s="13"/>
      <c r="H14" s="13"/>
      <c r="I14" s="13"/>
      <c r="J14" s="13"/>
      <c r="K14" s="13"/>
      <c r="L14" s="13"/>
      <c r="M14" s="12"/>
    </row>
    <row r="15" spans="1:13" s="37" customFormat="1" ht="19.5">
      <c r="A15" s="35"/>
      <c r="B15" s="32"/>
      <c r="C15" s="32"/>
      <c r="D15" s="33"/>
      <c r="E15" s="34"/>
      <c r="F15" s="13"/>
      <c r="G15" s="13"/>
      <c r="H15" s="13"/>
      <c r="I15" s="13"/>
      <c r="J15" s="13"/>
      <c r="K15" s="13"/>
      <c r="L15" s="13"/>
      <c r="M15" s="12"/>
    </row>
    <row r="16" spans="1:13" s="37" customFormat="1" ht="19.5">
      <c r="A16" s="35"/>
      <c r="B16" s="32"/>
      <c r="C16" s="32"/>
      <c r="D16" s="33"/>
      <c r="E16" s="34"/>
      <c r="F16" s="13"/>
      <c r="G16" s="13"/>
      <c r="H16" s="13"/>
      <c r="I16" s="13"/>
      <c r="J16" s="13"/>
      <c r="K16" s="13"/>
      <c r="L16" s="13"/>
      <c r="M16" s="12"/>
    </row>
    <row r="17" spans="1:13" s="37" customFormat="1" ht="18.75">
      <c r="A17" s="35"/>
      <c r="B17" s="35"/>
      <c r="C17" s="35"/>
      <c r="D17" s="35"/>
      <c r="E17" s="34"/>
      <c r="F17" s="13"/>
      <c r="G17" s="13"/>
      <c r="H17" s="13"/>
      <c r="I17" s="13"/>
      <c r="J17" s="13"/>
      <c r="K17" s="13"/>
      <c r="L17" s="13"/>
      <c r="M17" s="12"/>
    </row>
    <row r="18" spans="1:13" s="37" customFormat="1" ht="18.75">
      <c r="A18" s="14" t="s">
        <v>138</v>
      </c>
      <c r="B18" s="14"/>
      <c r="C18" s="38">
        <v>1</v>
      </c>
      <c r="D18" s="12" t="s">
        <v>26</v>
      </c>
      <c r="E18" s="13"/>
      <c r="F18" s="13"/>
      <c r="G18" s="13"/>
      <c r="H18" s="13"/>
      <c r="I18" s="13"/>
      <c r="J18" s="13"/>
      <c r="K18" s="13"/>
      <c r="L18" s="13"/>
      <c r="M18" s="12"/>
    </row>
    <row r="19" spans="1:13" s="37" customFormat="1" ht="18.75">
      <c r="A19" s="12"/>
      <c r="B19" s="12"/>
      <c r="C19" s="38">
        <v>1</v>
      </c>
      <c r="D19" s="12" t="s">
        <v>132</v>
      </c>
      <c r="E19" s="13"/>
      <c r="F19" s="13"/>
      <c r="G19" s="13"/>
      <c r="H19" s="13"/>
      <c r="I19" s="13"/>
      <c r="J19" s="13"/>
      <c r="K19" s="13"/>
      <c r="L19" s="13"/>
      <c r="M19" s="12"/>
    </row>
    <row r="20" spans="1:13" s="37" customFormat="1" ht="18.75">
      <c r="A20" s="12"/>
      <c r="B20" s="12"/>
      <c r="C20" s="38">
        <v>1</v>
      </c>
      <c r="D20" s="12" t="s">
        <v>133</v>
      </c>
      <c r="E20" s="13"/>
      <c r="F20" s="13"/>
      <c r="G20" s="13"/>
      <c r="H20" s="13"/>
      <c r="I20" s="13"/>
      <c r="J20" s="13"/>
      <c r="K20" s="13"/>
      <c r="L20" s="13"/>
      <c r="M20" s="12"/>
    </row>
    <row r="21" spans="1:13" s="37" customFormat="1" ht="18.75">
      <c r="A21" s="12"/>
      <c r="B21" s="12"/>
      <c r="C21" s="38">
        <v>1</v>
      </c>
      <c r="D21" s="12" t="s">
        <v>134</v>
      </c>
      <c r="E21" s="13"/>
      <c r="F21" s="13"/>
      <c r="G21" s="13"/>
      <c r="H21" s="13"/>
      <c r="I21" s="13"/>
      <c r="J21" s="13"/>
      <c r="K21" s="13"/>
      <c r="L21" s="13"/>
      <c r="M21" s="12"/>
    </row>
    <row r="22" spans="1:13" s="37" customFormat="1" ht="18.75">
      <c r="A22" s="12"/>
      <c r="B22" s="12"/>
      <c r="C22" s="38">
        <v>1</v>
      </c>
      <c r="D22" s="12" t="s">
        <v>135</v>
      </c>
      <c r="E22" s="13"/>
      <c r="F22" s="13"/>
      <c r="G22" s="13"/>
      <c r="H22" s="13"/>
      <c r="I22" s="13"/>
      <c r="J22" s="13"/>
      <c r="K22" s="13"/>
      <c r="L22" s="13"/>
      <c r="M22" s="12"/>
    </row>
    <row r="23" spans="3:12" s="37" customFormat="1" ht="18.75">
      <c r="C23" s="38">
        <v>1</v>
      </c>
      <c r="D23" s="37" t="s">
        <v>136</v>
      </c>
      <c r="E23" s="39"/>
      <c r="F23" s="39"/>
      <c r="G23" s="39"/>
      <c r="H23" s="39"/>
      <c r="I23" s="39"/>
      <c r="J23" s="39"/>
      <c r="K23" s="39"/>
      <c r="L23" s="39"/>
    </row>
    <row r="24" spans="3:12" s="37" customFormat="1" ht="18.75">
      <c r="C24" s="38">
        <v>1</v>
      </c>
      <c r="D24" s="37" t="s">
        <v>137</v>
      </c>
      <c r="E24" s="39"/>
      <c r="F24" s="39"/>
      <c r="G24" s="39"/>
      <c r="H24" s="39"/>
      <c r="I24" s="39"/>
      <c r="J24" s="39"/>
      <c r="K24" s="39"/>
      <c r="L24" s="39"/>
    </row>
    <row r="25" spans="5:12" s="37" customFormat="1" ht="18.75">
      <c r="E25" s="39"/>
      <c r="F25" s="39"/>
      <c r="G25" s="39"/>
      <c r="H25" s="39"/>
      <c r="I25" s="39"/>
      <c r="J25" s="39"/>
      <c r="K25" s="39"/>
      <c r="L25" s="39"/>
    </row>
    <row r="26" spans="5:12" s="37" customFormat="1" ht="18.75">
      <c r="E26" s="39"/>
      <c r="F26" s="39"/>
      <c r="G26" s="39"/>
      <c r="H26" s="39"/>
      <c r="I26" s="39"/>
      <c r="J26" s="39"/>
      <c r="K26" s="39"/>
      <c r="L26" s="39"/>
    </row>
    <row r="27" spans="5:12" s="37" customFormat="1" ht="18.75">
      <c r="E27" s="39"/>
      <c r="F27" s="39"/>
      <c r="G27" s="39"/>
      <c r="H27" s="39"/>
      <c r="I27" s="39"/>
      <c r="J27" s="39"/>
      <c r="K27" s="39"/>
      <c r="L27" s="39"/>
    </row>
  </sheetData>
  <sheetProtection/>
  <mergeCells count="1">
    <mergeCell ref="D3:I3"/>
  </mergeCells>
  <printOptions/>
  <pageMargins left="0.4330708661417323" right="0.6299212598425197" top="0.6692913385826772" bottom="0.31496062992125984" header="0.5118110236220472" footer="0.1968503937007874"/>
  <pageSetup fitToHeight="1" fitToWidth="1" horizontalDpi="300" verticalDpi="3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7.140625" style="203" customWidth="1"/>
    <col min="2" max="2" width="13.28125" style="154" customWidth="1"/>
    <col min="3" max="3" width="5.28125" style="154" customWidth="1"/>
    <col min="4" max="4" width="4.8515625" style="199" customWidth="1"/>
    <col min="5" max="5" width="3.8515625" style="204" customWidth="1"/>
    <col min="6" max="6" width="6.8515625" style="205" customWidth="1"/>
    <col min="7" max="7" width="6.00390625" style="0" customWidth="1"/>
    <col min="8" max="8" width="7.140625" style="203" customWidth="1"/>
    <col min="9" max="9" width="13.28125" style="154" customWidth="1"/>
    <col min="10" max="10" width="5.28125" style="154" customWidth="1"/>
    <col min="11" max="11" width="4.8515625" style="199" customWidth="1"/>
    <col min="12" max="12" width="3.8515625" style="204" customWidth="1"/>
    <col min="13" max="13" width="6.8515625" style="205" customWidth="1"/>
  </cols>
  <sheetData>
    <row r="1" spans="1:13" ht="16.5" thickBot="1">
      <c r="A1" s="152" t="s">
        <v>341</v>
      </c>
      <c r="B1" s="153">
        <v>22</v>
      </c>
      <c r="D1" s="267" t="s">
        <v>342</v>
      </c>
      <c r="E1" s="268"/>
      <c r="F1" s="268"/>
      <c r="G1" s="268"/>
      <c r="H1" s="268"/>
      <c r="I1" s="269"/>
      <c r="J1" s="153"/>
      <c r="K1" s="153"/>
      <c r="L1" s="153"/>
      <c r="M1" s="153"/>
    </row>
    <row r="2" spans="1:13" ht="167.25" thickBot="1">
      <c r="A2" s="155" t="s">
        <v>343</v>
      </c>
      <c r="B2" s="156" t="s">
        <v>344</v>
      </c>
      <c r="C2" s="157" t="s">
        <v>174</v>
      </c>
      <c r="D2" s="158" t="s">
        <v>175</v>
      </c>
      <c r="E2" s="159" t="s">
        <v>176</v>
      </c>
      <c r="F2" s="160" t="s">
        <v>177</v>
      </c>
      <c r="G2" s="154"/>
      <c r="H2" s="161" t="s">
        <v>343</v>
      </c>
      <c r="I2" s="156" t="s">
        <v>344</v>
      </c>
      <c r="J2" s="162" t="s">
        <v>174</v>
      </c>
      <c r="K2" s="158" t="s">
        <v>175</v>
      </c>
      <c r="L2" s="159" t="s">
        <v>176</v>
      </c>
      <c r="M2" s="160" t="s">
        <v>177</v>
      </c>
    </row>
    <row r="3" spans="1:13" ht="15.75" customHeight="1">
      <c r="A3" s="163">
        <v>0</v>
      </c>
      <c r="B3" s="270" t="s">
        <v>178</v>
      </c>
      <c r="C3" s="164"/>
      <c r="D3" s="165"/>
      <c r="E3" s="166">
        <v>96</v>
      </c>
      <c r="F3" s="167"/>
      <c r="G3" s="154"/>
      <c r="H3" s="168"/>
      <c r="I3" s="270" t="s">
        <v>178</v>
      </c>
      <c r="J3" s="169"/>
      <c r="K3" s="165"/>
      <c r="L3" s="170"/>
      <c r="M3" s="167"/>
    </row>
    <row r="4" spans="1:13" ht="15.75" customHeight="1">
      <c r="A4" s="171">
        <v>0.00017361111111111112</v>
      </c>
      <c r="B4" s="271"/>
      <c r="C4" s="172"/>
      <c r="D4" s="173"/>
      <c r="E4" s="174"/>
      <c r="F4" s="173"/>
      <c r="G4" s="154"/>
      <c r="H4" s="175"/>
      <c r="I4" s="271"/>
      <c r="J4" s="176"/>
      <c r="K4" s="173"/>
      <c r="L4" s="174"/>
      <c r="M4" s="173"/>
    </row>
    <row r="5" spans="1:13" ht="12.75">
      <c r="A5" s="171">
        <v>0.00034722222222222224</v>
      </c>
      <c r="B5" s="271"/>
      <c r="C5" s="172"/>
      <c r="D5" s="173"/>
      <c r="E5" s="174"/>
      <c r="F5" s="173"/>
      <c r="G5" s="154"/>
      <c r="H5" s="175"/>
      <c r="I5" s="271"/>
      <c r="J5" s="176"/>
      <c r="K5" s="173"/>
      <c r="L5" s="174"/>
      <c r="M5" s="173"/>
    </row>
    <row r="6" spans="1:13" ht="15.75">
      <c r="A6" s="171">
        <v>0.000520833333333333</v>
      </c>
      <c r="B6" s="271"/>
      <c r="C6" s="177">
        <v>8</v>
      </c>
      <c r="D6" s="178"/>
      <c r="E6" s="179"/>
      <c r="F6" s="178"/>
      <c r="G6" s="154"/>
      <c r="H6" s="175"/>
      <c r="I6" s="271"/>
      <c r="J6" s="180" t="s">
        <v>179</v>
      </c>
      <c r="K6" s="181"/>
      <c r="L6" s="179"/>
      <c r="M6" s="181"/>
    </row>
    <row r="7" spans="1:13" ht="15.75">
      <c r="A7" s="163">
        <v>0.000694444444444444</v>
      </c>
      <c r="B7" s="271"/>
      <c r="C7" s="182"/>
      <c r="D7" s="183"/>
      <c r="E7" s="166">
        <v>115</v>
      </c>
      <c r="F7" s="183"/>
      <c r="G7" s="154"/>
      <c r="H7" s="175"/>
      <c r="I7" s="271"/>
      <c r="J7" s="184"/>
      <c r="K7" s="183"/>
      <c r="L7" s="179"/>
      <c r="M7" s="183"/>
    </row>
    <row r="8" spans="1:13" ht="15.75">
      <c r="A8" s="171">
        <v>0.000868055555555555</v>
      </c>
      <c r="B8" s="271"/>
      <c r="C8" s="182"/>
      <c r="D8" s="183"/>
      <c r="E8" s="179"/>
      <c r="F8" s="183"/>
      <c r="G8" s="154"/>
      <c r="H8" s="175"/>
      <c r="I8" s="271"/>
      <c r="J8" s="184"/>
      <c r="K8" s="183"/>
      <c r="L8" s="179"/>
      <c r="M8" s="183"/>
    </row>
    <row r="9" spans="1:13" ht="15.75">
      <c r="A9" s="171">
        <v>0.00104166666666667</v>
      </c>
      <c r="B9" s="271"/>
      <c r="C9" s="182"/>
      <c r="D9" s="183"/>
      <c r="E9" s="179"/>
      <c r="F9" s="183"/>
      <c r="G9" s="154"/>
      <c r="H9" s="175"/>
      <c r="I9" s="271"/>
      <c r="J9" s="184"/>
      <c r="K9" s="183"/>
      <c r="L9" s="179"/>
      <c r="M9" s="183"/>
    </row>
    <row r="10" spans="1:13" ht="15.75">
      <c r="A10" s="171">
        <v>0.00121527777777778</v>
      </c>
      <c r="B10" s="272"/>
      <c r="C10" s="185"/>
      <c r="D10" s="186"/>
      <c r="E10" s="187"/>
      <c r="F10" s="186"/>
      <c r="G10" s="154"/>
      <c r="H10" s="188"/>
      <c r="I10" s="272"/>
      <c r="J10" s="189"/>
      <c r="K10" s="186"/>
      <c r="L10" s="187"/>
      <c r="M10" s="186"/>
    </row>
    <row r="11" spans="1:13" ht="15.75">
      <c r="A11" s="190">
        <v>0.00138888888888889</v>
      </c>
      <c r="B11" s="191" t="s">
        <v>67</v>
      </c>
      <c r="C11" s="192">
        <v>8.5</v>
      </c>
      <c r="D11" s="193">
        <v>8.5</v>
      </c>
      <c r="E11" s="166">
        <v>120</v>
      </c>
      <c r="F11" s="194">
        <v>29.75</v>
      </c>
      <c r="G11" s="154"/>
      <c r="H11" s="195">
        <v>0.0131944444444444</v>
      </c>
      <c r="I11" s="191" t="s">
        <v>68</v>
      </c>
      <c r="J11" s="196">
        <v>17</v>
      </c>
      <c r="K11" s="193">
        <v>17</v>
      </c>
      <c r="L11" s="166">
        <v>192</v>
      </c>
      <c r="M11" s="194">
        <v>59.5</v>
      </c>
    </row>
    <row r="12" spans="1:13" ht="15.75">
      <c r="A12" s="197">
        <v>0.0015625</v>
      </c>
      <c r="B12" s="191"/>
      <c r="C12" s="198">
        <v>8.6</v>
      </c>
      <c r="E12" s="200"/>
      <c r="F12" s="201">
        <v>30.099999999999998</v>
      </c>
      <c r="G12" s="154"/>
      <c r="H12" s="197">
        <v>0.0133680555555555</v>
      </c>
      <c r="I12" s="191"/>
      <c r="J12" s="198">
        <v>17.1</v>
      </c>
      <c r="L12" s="200"/>
      <c r="M12" s="201">
        <v>59.85000000000001</v>
      </c>
    </row>
    <row r="13" spans="1:13" ht="15.75">
      <c r="A13" s="197">
        <v>0.00173611111111111</v>
      </c>
      <c r="B13" s="191"/>
      <c r="C13" s="198">
        <v>8.8</v>
      </c>
      <c r="E13" s="200"/>
      <c r="F13" s="201">
        <v>30.800000000000004</v>
      </c>
      <c r="G13" s="154"/>
      <c r="H13" s="197">
        <v>0.0135416666666666</v>
      </c>
      <c r="I13" s="191"/>
      <c r="J13" s="198">
        <v>17.3</v>
      </c>
      <c r="L13" s="200"/>
      <c r="M13" s="201">
        <v>60.550000000000004</v>
      </c>
    </row>
    <row r="14" spans="1:13" ht="15.75">
      <c r="A14" s="197">
        <v>0.00190972222222222</v>
      </c>
      <c r="B14" s="191"/>
      <c r="C14" s="198">
        <v>8.9</v>
      </c>
      <c r="E14" s="200"/>
      <c r="F14" s="201">
        <v>31.150000000000002</v>
      </c>
      <c r="G14" s="154"/>
      <c r="H14" s="197">
        <v>0.0137152777777777</v>
      </c>
      <c r="I14" s="191"/>
      <c r="J14" s="198">
        <v>17.4</v>
      </c>
      <c r="L14" s="200"/>
      <c r="M14" s="201">
        <v>60.89999999999999</v>
      </c>
    </row>
    <row r="15" spans="1:13" ht="15.75">
      <c r="A15" s="190">
        <v>0.00208333333333333</v>
      </c>
      <c r="B15" s="191" t="s">
        <v>69</v>
      </c>
      <c r="C15" s="192">
        <v>9</v>
      </c>
      <c r="D15" s="193">
        <v>9</v>
      </c>
      <c r="E15" s="166">
        <v>126</v>
      </c>
      <c r="F15" s="202">
        <v>31.5</v>
      </c>
      <c r="G15" s="154"/>
      <c r="H15" s="190">
        <v>0.0138888888888888</v>
      </c>
      <c r="I15" s="191" t="s">
        <v>70</v>
      </c>
      <c r="J15" s="192">
        <v>17.5</v>
      </c>
      <c r="K15" s="193">
        <v>17.5</v>
      </c>
      <c r="L15" s="166">
        <v>195</v>
      </c>
      <c r="M15" s="202">
        <v>61.25</v>
      </c>
    </row>
    <row r="16" spans="1:13" ht="15.75">
      <c r="A16" s="197">
        <v>0.00225694444444444</v>
      </c>
      <c r="B16" s="191"/>
      <c r="C16" s="198">
        <v>9.1</v>
      </c>
      <c r="D16" s="193"/>
      <c r="E16" s="200"/>
      <c r="F16" s="201">
        <v>31.849999999999998</v>
      </c>
      <c r="G16" s="154"/>
      <c r="H16" s="197">
        <v>0.0140624999999999</v>
      </c>
      <c r="I16" s="191"/>
      <c r="J16" s="198">
        <v>17.6</v>
      </c>
      <c r="L16" s="200"/>
      <c r="M16" s="201">
        <v>61.60000000000001</v>
      </c>
    </row>
    <row r="17" spans="1:13" ht="15.75">
      <c r="A17" s="197">
        <v>0.00243055555555555</v>
      </c>
      <c r="B17" s="191"/>
      <c r="C17" s="198">
        <v>9.3</v>
      </c>
      <c r="D17" s="193"/>
      <c r="E17" s="200"/>
      <c r="F17" s="201">
        <v>32.550000000000004</v>
      </c>
      <c r="G17" s="154"/>
      <c r="H17" s="197">
        <v>0.014236111111111</v>
      </c>
      <c r="I17" s="191"/>
      <c r="J17" s="198">
        <v>17.8</v>
      </c>
      <c r="L17" s="200"/>
      <c r="M17" s="201">
        <v>62.300000000000004</v>
      </c>
    </row>
    <row r="18" spans="1:13" ht="15.75">
      <c r="A18" s="197">
        <v>0.00260416666666666</v>
      </c>
      <c r="B18" s="191"/>
      <c r="C18" s="198">
        <v>9.4</v>
      </c>
      <c r="D18" s="193"/>
      <c r="E18" s="200"/>
      <c r="F18" s="201">
        <v>32.9</v>
      </c>
      <c r="G18" s="154"/>
      <c r="H18" s="197">
        <v>0.0144097222222222</v>
      </c>
      <c r="I18" s="191"/>
      <c r="J18" s="198">
        <v>17.9</v>
      </c>
      <c r="L18" s="200"/>
      <c r="M18" s="201">
        <v>62.64999999999999</v>
      </c>
    </row>
    <row r="19" spans="1:13" ht="15.75">
      <c r="A19" s="190">
        <v>0.00277777777777777</v>
      </c>
      <c r="B19" s="191" t="s">
        <v>71</v>
      </c>
      <c r="C19" s="192">
        <v>9.5</v>
      </c>
      <c r="D19" s="193">
        <v>9.5</v>
      </c>
      <c r="E19" s="166">
        <v>135</v>
      </c>
      <c r="F19" s="202">
        <v>33.25</v>
      </c>
      <c r="G19" s="154"/>
      <c r="H19" s="190">
        <v>0.0145833333333333</v>
      </c>
      <c r="I19" s="191" t="s">
        <v>226</v>
      </c>
      <c r="J19" s="192">
        <v>18</v>
      </c>
      <c r="K19" s="193">
        <v>18</v>
      </c>
      <c r="L19" s="166">
        <v>197</v>
      </c>
      <c r="M19" s="202">
        <v>63</v>
      </c>
    </row>
    <row r="20" spans="1:13" ht="15.75">
      <c r="A20" s="197">
        <v>0.00295138888888888</v>
      </c>
      <c r="B20" s="191"/>
      <c r="C20" s="198">
        <v>9.6</v>
      </c>
      <c r="D20" s="193"/>
      <c r="E20" s="200"/>
      <c r="F20" s="201">
        <v>33.6</v>
      </c>
      <c r="G20" s="154"/>
      <c r="H20" s="197">
        <v>0.0147569444444444</v>
      </c>
      <c r="I20" s="191"/>
      <c r="J20" s="198">
        <v>18.1</v>
      </c>
      <c r="L20" s="200"/>
      <c r="M20" s="201">
        <v>63.35000000000001</v>
      </c>
    </row>
    <row r="21" spans="1:13" ht="15.75">
      <c r="A21" s="197">
        <v>0.00312499999999999</v>
      </c>
      <c r="B21" s="191"/>
      <c r="C21" s="198">
        <v>9.8</v>
      </c>
      <c r="D21" s="193"/>
      <c r="E21" s="200"/>
      <c r="F21" s="201">
        <v>34.300000000000004</v>
      </c>
      <c r="G21" s="154"/>
      <c r="H21" s="197">
        <v>0.0149305555555555</v>
      </c>
      <c r="I21" s="191"/>
      <c r="J21" s="198">
        <v>18.3</v>
      </c>
      <c r="L21" s="200"/>
      <c r="M21" s="201">
        <v>64.05</v>
      </c>
    </row>
    <row r="22" spans="1:13" ht="15.75">
      <c r="A22" s="197">
        <v>0.0032986111111111</v>
      </c>
      <c r="B22" s="191"/>
      <c r="C22" s="198">
        <v>9.9</v>
      </c>
      <c r="D22" s="193"/>
      <c r="E22" s="200"/>
      <c r="F22" s="201">
        <v>34.65</v>
      </c>
      <c r="G22" s="154"/>
      <c r="H22" s="197">
        <v>0.0151041666666666</v>
      </c>
      <c r="I22" s="191"/>
      <c r="J22" s="198">
        <v>18.4</v>
      </c>
      <c r="L22" s="200"/>
      <c r="M22" s="201">
        <v>64.39999999999999</v>
      </c>
    </row>
    <row r="23" spans="1:13" ht="15.75">
      <c r="A23" s="190">
        <v>0.00347222222222221</v>
      </c>
      <c r="B23" s="191" t="s">
        <v>227</v>
      </c>
      <c r="C23" s="192">
        <v>10</v>
      </c>
      <c r="D23" s="193">
        <v>10</v>
      </c>
      <c r="E23" s="166">
        <v>144</v>
      </c>
      <c r="F23" s="202">
        <v>35</v>
      </c>
      <c r="G23" s="154"/>
      <c r="H23" s="190">
        <v>0.0152777777777777</v>
      </c>
      <c r="I23" s="191" t="s">
        <v>228</v>
      </c>
      <c r="J23" s="192">
        <v>18.5</v>
      </c>
      <c r="K23" s="193">
        <v>18.5</v>
      </c>
      <c r="L23" s="166" t="s">
        <v>179</v>
      </c>
      <c r="M23" s="202">
        <v>64.75</v>
      </c>
    </row>
    <row r="24" spans="1:13" ht="15.75">
      <c r="A24" s="197">
        <v>0.00364583333333332</v>
      </c>
      <c r="B24" s="191"/>
      <c r="C24" s="198">
        <v>10.1</v>
      </c>
      <c r="E24" s="200"/>
      <c r="F24" s="201">
        <v>35.35</v>
      </c>
      <c r="G24" s="154"/>
      <c r="H24" s="197">
        <v>0.0154513888888888</v>
      </c>
      <c r="I24" s="191"/>
      <c r="J24" s="198">
        <v>18.6</v>
      </c>
      <c r="L24" s="200"/>
      <c r="M24" s="201">
        <v>65.10000000000001</v>
      </c>
    </row>
    <row r="25" spans="1:13" ht="15.75">
      <c r="A25" s="197">
        <v>0.00381944444444443</v>
      </c>
      <c r="B25" s="191"/>
      <c r="C25" s="198">
        <v>10.3</v>
      </c>
      <c r="E25" s="200"/>
      <c r="F25" s="201">
        <v>36.050000000000004</v>
      </c>
      <c r="G25" s="154"/>
      <c r="H25" s="197">
        <v>0.0156249999999999</v>
      </c>
      <c r="I25" s="191"/>
      <c r="J25" s="198">
        <v>18.8</v>
      </c>
      <c r="L25" s="200"/>
      <c r="M25" s="201">
        <v>65.8</v>
      </c>
    </row>
    <row r="26" spans="1:13" ht="15.75">
      <c r="A26" s="197">
        <v>0.00399305555555554</v>
      </c>
      <c r="B26" s="191"/>
      <c r="C26" s="198">
        <v>10.4</v>
      </c>
      <c r="E26" s="200"/>
      <c r="F26" s="201">
        <v>36.4</v>
      </c>
      <c r="G26" s="154"/>
      <c r="H26" s="197">
        <v>0.015798611111111</v>
      </c>
      <c r="I26" s="191"/>
      <c r="J26" s="198">
        <v>18.9</v>
      </c>
      <c r="L26" s="200"/>
      <c r="M26" s="201">
        <v>66.14999999999999</v>
      </c>
    </row>
    <row r="27" spans="1:13" ht="15.75">
      <c r="A27" s="190">
        <v>0.00416666666666665</v>
      </c>
      <c r="B27" s="191" t="s">
        <v>263</v>
      </c>
      <c r="C27" s="192">
        <v>10.5</v>
      </c>
      <c r="D27" s="193">
        <v>10.5</v>
      </c>
      <c r="E27" s="166">
        <v>148</v>
      </c>
      <c r="F27" s="202">
        <v>36.75</v>
      </c>
      <c r="G27" s="154"/>
      <c r="H27" s="190">
        <v>0.0159722222222221</v>
      </c>
      <c r="I27" s="191" t="s">
        <v>264</v>
      </c>
      <c r="J27" s="192">
        <v>19</v>
      </c>
      <c r="K27" s="193">
        <v>19</v>
      </c>
      <c r="L27" s="166" t="s">
        <v>179</v>
      </c>
      <c r="M27" s="202">
        <v>66.5</v>
      </c>
    </row>
    <row r="28" spans="1:13" ht="15.75">
      <c r="A28" s="197">
        <v>0.00434027777777776</v>
      </c>
      <c r="B28" s="191"/>
      <c r="C28" s="198">
        <v>10.6</v>
      </c>
      <c r="E28" s="200"/>
      <c r="F28" s="201">
        <v>37.1</v>
      </c>
      <c r="G28" s="154"/>
      <c r="H28" s="197">
        <v>0.0161458333333333</v>
      </c>
      <c r="I28" s="191"/>
      <c r="J28" s="198">
        <v>19.1</v>
      </c>
      <c r="L28" s="200"/>
      <c r="M28" s="201">
        <v>66.85000000000001</v>
      </c>
    </row>
    <row r="29" spans="1:13" ht="15.75">
      <c r="A29" s="197">
        <v>0.00451388888888887</v>
      </c>
      <c r="B29" s="191"/>
      <c r="C29" s="198">
        <v>10.8</v>
      </c>
      <c r="E29" s="200"/>
      <c r="F29" s="201">
        <v>37.800000000000004</v>
      </c>
      <c r="G29" s="154"/>
      <c r="H29" s="197">
        <v>0.0163194444444444</v>
      </c>
      <c r="I29" s="191"/>
      <c r="J29" s="198">
        <v>19.3</v>
      </c>
      <c r="L29" s="200"/>
      <c r="M29" s="201">
        <v>67.55</v>
      </c>
    </row>
    <row r="30" spans="1:13" ht="15.75">
      <c r="A30" s="197">
        <v>0.00468749999999998</v>
      </c>
      <c r="B30" s="191"/>
      <c r="C30" s="198">
        <v>10.9</v>
      </c>
      <c r="E30" s="200"/>
      <c r="F30" s="201">
        <v>38.15</v>
      </c>
      <c r="G30" s="154"/>
      <c r="H30" s="197">
        <v>0.0164930555555555</v>
      </c>
      <c r="I30" s="191"/>
      <c r="J30" s="198">
        <v>19.4</v>
      </c>
      <c r="L30" s="200"/>
      <c r="M30" s="201">
        <v>67.89999999999999</v>
      </c>
    </row>
    <row r="31" spans="1:13" ht="15.75">
      <c r="A31" s="190">
        <v>0.00486111111111109</v>
      </c>
      <c r="B31" s="191" t="s">
        <v>265</v>
      </c>
      <c r="C31" s="192">
        <v>11</v>
      </c>
      <c r="D31" s="193">
        <v>11</v>
      </c>
      <c r="E31" s="166">
        <v>150</v>
      </c>
      <c r="F31" s="202">
        <v>38.5</v>
      </c>
      <c r="G31" s="154"/>
      <c r="H31" s="190">
        <v>0.0166666666666666</v>
      </c>
      <c r="I31" s="191" t="s">
        <v>266</v>
      </c>
      <c r="J31" s="192">
        <v>19.5</v>
      </c>
      <c r="K31" s="193">
        <v>19.5</v>
      </c>
      <c r="L31" s="166" t="s">
        <v>179</v>
      </c>
      <c r="M31" s="202">
        <v>68.25</v>
      </c>
    </row>
    <row r="32" spans="1:13" ht="15.75">
      <c r="A32" s="197">
        <v>0.0050347222222222</v>
      </c>
      <c r="B32" s="191"/>
      <c r="C32" s="198">
        <v>11.1</v>
      </c>
      <c r="E32" s="200"/>
      <c r="F32" s="201">
        <v>38.85</v>
      </c>
      <c r="G32" s="154"/>
      <c r="H32" s="197">
        <v>0.0168402777777777</v>
      </c>
      <c r="I32" s="191"/>
      <c r="J32" s="198">
        <v>19.6</v>
      </c>
      <c r="L32" s="200"/>
      <c r="M32" s="201">
        <v>68.60000000000001</v>
      </c>
    </row>
    <row r="33" spans="1:13" ht="15.75">
      <c r="A33" s="197">
        <v>0.00520833333333331</v>
      </c>
      <c r="B33" s="191"/>
      <c r="C33" s="198">
        <v>11.3</v>
      </c>
      <c r="E33" s="200"/>
      <c r="F33" s="201">
        <v>39.550000000000004</v>
      </c>
      <c r="G33" s="154"/>
      <c r="H33" s="197">
        <v>0.0170138888888888</v>
      </c>
      <c r="I33" s="191"/>
      <c r="J33" s="198">
        <v>19.8</v>
      </c>
      <c r="L33" s="200"/>
      <c r="M33" s="201">
        <v>69.3</v>
      </c>
    </row>
    <row r="34" spans="1:13" ht="15.75">
      <c r="A34" s="197">
        <v>0.00538194444444442</v>
      </c>
      <c r="B34" s="191"/>
      <c r="C34" s="198">
        <v>11.4</v>
      </c>
      <c r="E34" s="200"/>
      <c r="F34" s="201">
        <v>39.9</v>
      </c>
      <c r="G34" s="154"/>
      <c r="H34" s="197">
        <v>0.0171874999999999</v>
      </c>
      <c r="I34" s="191"/>
      <c r="J34" s="198">
        <v>19.9</v>
      </c>
      <c r="L34" s="200"/>
      <c r="M34" s="201">
        <v>69.64999999999999</v>
      </c>
    </row>
    <row r="35" spans="1:13" ht="15.75">
      <c r="A35" s="190">
        <v>0.00555555555555553</v>
      </c>
      <c r="B35" s="191" t="s">
        <v>267</v>
      </c>
      <c r="C35" s="196">
        <v>11.5</v>
      </c>
      <c r="D35" s="193">
        <v>11.5</v>
      </c>
      <c r="E35" s="166">
        <v>154</v>
      </c>
      <c r="F35" s="202">
        <v>40.25</v>
      </c>
      <c r="G35" s="154"/>
      <c r="H35" s="190">
        <v>0.017361111111111</v>
      </c>
      <c r="I35" s="191" t="s">
        <v>268</v>
      </c>
      <c r="J35" s="192">
        <v>20</v>
      </c>
      <c r="K35" s="193">
        <v>20</v>
      </c>
      <c r="L35" s="166" t="s">
        <v>179</v>
      </c>
      <c r="M35" s="202">
        <v>70</v>
      </c>
    </row>
    <row r="36" spans="1:13" ht="15.75">
      <c r="A36" s="197">
        <v>0.00572916666666664</v>
      </c>
      <c r="B36" s="191"/>
      <c r="C36" s="198">
        <v>11.6</v>
      </c>
      <c r="E36" s="200"/>
      <c r="F36" s="201">
        <v>40.6</v>
      </c>
      <c r="G36" s="154"/>
      <c r="H36" s="197">
        <v>0.0175347222222221</v>
      </c>
      <c r="I36" s="191"/>
      <c r="J36" s="198">
        <v>20.1</v>
      </c>
      <c r="L36" s="200"/>
      <c r="M36" s="201">
        <v>70.35000000000001</v>
      </c>
    </row>
    <row r="37" spans="1:13" ht="15.75">
      <c r="A37" s="197">
        <v>0.00590277777777775</v>
      </c>
      <c r="B37" s="191"/>
      <c r="C37" s="198">
        <v>11.8</v>
      </c>
      <c r="E37" s="200"/>
      <c r="F37" s="201">
        <v>41.300000000000004</v>
      </c>
      <c r="G37" s="154"/>
      <c r="H37" s="197">
        <v>0.0177083333333332</v>
      </c>
      <c r="I37" s="191"/>
      <c r="J37" s="198">
        <v>20.3</v>
      </c>
      <c r="L37" s="200"/>
      <c r="M37" s="201">
        <v>71.05</v>
      </c>
    </row>
    <row r="38" spans="1:13" ht="15.75">
      <c r="A38" s="197">
        <v>0.00607638888888886</v>
      </c>
      <c r="B38" s="191"/>
      <c r="C38" s="198">
        <v>11.9</v>
      </c>
      <c r="E38" s="200"/>
      <c r="F38" s="201">
        <v>41.65</v>
      </c>
      <c r="G38" s="154"/>
      <c r="H38" s="197">
        <v>0.0178819444444444</v>
      </c>
      <c r="I38" s="191"/>
      <c r="J38" s="198">
        <v>20.4</v>
      </c>
      <c r="L38" s="200"/>
      <c r="M38" s="201">
        <v>71.39999999999999</v>
      </c>
    </row>
    <row r="39" spans="1:13" ht="15.75">
      <c r="A39" s="190">
        <v>0.00624999999999997</v>
      </c>
      <c r="B39" s="191" t="s">
        <v>269</v>
      </c>
      <c r="C39" s="196">
        <v>12</v>
      </c>
      <c r="D39" s="193">
        <v>12</v>
      </c>
      <c r="E39" s="166">
        <v>158</v>
      </c>
      <c r="F39" s="202">
        <v>42</v>
      </c>
      <c r="G39" s="154"/>
      <c r="H39" s="190">
        <v>0.0180555555555555</v>
      </c>
      <c r="I39" s="191" t="s">
        <v>270</v>
      </c>
      <c r="J39" s="196">
        <v>20.5</v>
      </c>
      <c r="K39" s="193">
        <v>20.5</v>
      </c>
      <c r="L39" s="166" t="s">
        <v>179</v>
      </c>
      <c r="M39" s="202">
        <v>71.75</v>
      </c>
    </row>
    <row r="40" spans="1:13" ht="15.75">
      <c r="A40" s="197">
        <v>0.00642361111111108</v>
      </c>
      <c r="B40" s="191"/>
      <c r="C40" s="198">
        <v>12.1</v>
      </c>
      <c r="E40" s="200"/>
      <c r="F40" s="201">
        <v>42.35</v>
      </c>
      <c r="G40" s="154"/>
      <c r="H40" s="197">
        <v>0.0182291666666666</v>
      </c>
      <c r="I40" s="191"/>
      <c r="J40" s="198">
        <v>20.6</v>
      </c>
      <c r="L40" s="200"/>
      <c r="M40" s="201">
        <v>72.10000000000001</v>
      </c>
    </row>
    <row r="41" spans="1:13" ht="15.75">
      <c r="A41" s="197">
        <v>0.00659722222222219</v>
      </c>
      <c r="B41" s="191"/>
      <c r="C41" s="198">
        <v>12.3</v>
      </c>
      <c r="E41" s="200"/>
      <c r="F41" s="201">
        <v>43.050000000000004</v>
      </c>
      <c r="G41" s="154"/>
      <c r="H41" s="197">
        <v>0.0184027777777777</v>
      </c>
      <c r="I41" s="191"/>
      <c r="J41" s="198">
        <v>20.8</v>
      </c>
      <c r="L41" s="200"/>
      <c r="M41" s="201">
        <v>72.8</v>
      </c>
    </row>
    <row r="42" spans="1:13" ht="15.75">
      <c r="A42" s="197">
        <v>0.0067708333333333</v>
      </c>
      <c r="B42" s="191"/>
      <c r="C42" s="198">
        <v>12.4</v>
      </c>
      <c r="E42" s="200"/>
      <c r="F42" s="201">
        <v>43.4</v>
      </c>
      <c r="G42" s="154"/>
      <c r="H42" s="197">
        <v>0.0185763888888888</v>
      </c>
      <c r="I42" s="191"/>
      <c r="J42" s="198">
        <v>20.9</v>
      </c>
      <c r="L42" s="200"/>
      <c r="M42" s="201">
        <v>73.14999999999999</v>
      </c>
    </row>
    <row r="43" spans="1:13" ht="15.75">
      <c r="A43" s="190">
        <v>0.00694444444444441</v>
      </c>
      <c r="B43" s="191" t="s">
        <v>271</v>
      </c>
      <c r="C43" s="196">
        <v>12.5</v>
      </c>
      <c r="D43" s="193">
        <v>12.5</v>
      </c>
      <c r="E43" s="166">
        <v>161</v>
      </c>
      <c r="F43" s="202">
        <v>43.75</v>
      </c>
      <c r="G43" s="154"/>
      <c r="H43" s="190">
        <v>0.0187499999999999</v>
      </c>
      <c r="I43" s="191" t="s">
        <v>272</v>
      </c>
      <c r="J43" s="196">
        <v>21</v>
      </c>
      <c r="K43" s="193">
        <v>21</v>
      </c>
      <c r="L43" s="166" t="s">
        <v>179</v>
      </c>
      <c r="M43" s="202">
        <v>73.5</v>
      </c>
    </row>
    <row r="44" spans="1:13" ht="15.75">
      <c r="A44" s="197">
        <v>0.00711805555555552</v>
      </c>
      <c r="B44" s="191"/>
      <c r="C44" s="198">
        <v>12.6</v>
      </c>
      <c r="E44" s="200"/>
      <c r="F44" s="201">
        <v>44.1</v>
      </c>
      <c r="G44" s="154"/>
      <c r="H44" s="197">
        <v>0.018923611111111</v>
      </c>
      <c r="I44" s="191"/>
      <c r="J44" s="198">
        <v>21.1</v>
      </c>
      <c r="L44" s="200"/>
      <c r="M44" s="201">
        <v>73.85000000000001</v>
      </c>
    </row>
    <row r="45" spans="1:13" ht="15.75">
      <c r="A45" s="197">
        <v>0.00729166666666663</v>
      </c>
      <c r="B45" s="191"/>
      <c r="C45" s="198">
        <v>12.8</v>
      </c>
      <c r="E45" s="200"/>
      <c r="F45" s="201">
        <v>44.800000000000004</v>
      </c>
      <c r="G45" s="154"/>
      <c r="H45" s="197">
        <v>0.0190972222222221</v>
      </c>
      <c r="I45" s="191"/>
      <c r="J45" s="198">
        <v>21.3</v>
      </c>
      <c r="L45" s="200"/>
      <c r="M45" s="201">
        <v>74.55</v>
      </c>
    </row>
    <row r="46" spans="1:13" ht="15.75">
      <c r="A46" s="197">
        <v>0.00746527777777774</v>
      </c>
      <c r="B46" s="191"/>
      <c r="C46" s="198">
        <v>12.9</v>
      </c>
      <c r="E46" s="200"/>
      <c r="F46" s="201">
        <v>45.15</v>
      </c>
      <c r="G46" s="154"/>
      <c r="H46" s="197">
        <v>0.0192708333333332</v>
      </c>
      <c r="I46" s="191"/>
      <c r="J46" s="198">
        <v>21.4</v>
      </c>
      <c r="L46" s="200"/>
      <c r="M46" s="201">
        <v>74.89999999999999</v>
      </c>
    </row>
    <row r="47" spans="1:13" ht="15.75">
      <c r="A47" s="190">
        <v>0.00763888888888885</v>
      </c>
      <c r="B47" s="191" t="s">
        <v>273</v>
      </c>
      <c r="C47" s="192">
        <v>13</v>
      </c>
      <c r="D47" s="193">
        <v>13</v>
      </c>
      <c r="E47" s="166">
        <v>165</v>
      </c>
      <c r="F47" s="202">
        <v>45.5</v>
      </c>
      <c r="G47" s="154"/>
      <c r="H47" s="190">
        <v>0.0194444444444443</v>
      </c>
      <c r="I47" s="191" t="s">
        <v>274</v>
      </c>
      <c r="J47" s="196">
        <v>21.5</v>
      </c>
      <c r="K47" s="193">
        <v>21.5</v>
      </c>
      <c r="L47" s="166" t="s">
        <v>179</v>
      </c>
      <c r="M47" s="202">
        <v>75.25</v>
      </c>
    </row>
    <row r="48" spans="1:13" ht="15.75">
      <c r="A48" s="197">
        <v>0.00781249999999996</v>
      </c>
      <c r="B48" s="191"/>
      <c r="C48" s="198">
        <v>13.1</v>
      </c>
      <c r="E48" s="200"/>
      <c r="F48" s="201">
        <v>45.85</v>
      </c>
      <c r="G48" s="154"/>
      <c r="H48" s="197">
        <v>0.0196180555555555</v>
      </c>
      <c r="I48" s="191"/>
      <c r="J48" s="198">
        <v>21.6</v>
      </c>
      <c r="L48" s="200"/>
      <c r="M48" s="201">
        <v>75.60000000000001</v>
      </c>
    </row>
    <row r="49" spans="1:13" ht="15.75">
      <c r="A49" s="197">
        <v>0.00798611111111107</v>
      </c>
      <c r="B49" s="191"/>
      <c r="C49" s="198">
        <v>13.3</v>
      </c>
      <c r="E49" s="200"/>
      <c r="F49" s="201">
        <v>46.550000000000004</v>
      </c>
      <c r="G49" s="154"/>
      <c r="H49" s="197">
        <v>0.0197916666666666</v>
      </c>
      <c r="I49" s="191"/>
      <c r="J49" s="198">
        <v>21.8</v>
      </c>
      <c r="L49" s="200"/>
      <c r="M49" s="201">
        <v>76.3</v>
      </c>
    </row>
    <row r="50" spans="1:13" ht="15.75">
      <c r="A50" s="197">
        <v>0.00815972222222218</v>
      </c>
      <c r="B50" s="191"/>
      <c r="C50" s="198">
        <v>13.4</v>
      </c>
      <c r="E50" s="200"/>
      <c r="F50" s="201">
        <v>46.9</v>
      </c>
      <c r="G50" s="154"/>
      <c r="H50" s="197">
        <v>0.0199652777777777</v>
      </c>
      <c r="I50" s="191"/>
      <c r="J50" s="198">
        <v>21.9</v>
      </c>
      <c r="L50" s="200"/>
      <c r="M50" s="201">
        <v>76.64999999999999</v>
      </c>
    </row>
    <row r="51" spans="1:13" ht="15.75">
      <c r="A51" s="190">
        <v>0.00833333333333329</v>
      </c>
      <c r="B51" s="191" t="s">
        <v>275</v>
      </c>
      <c r="C51" s="192">
        <v>13.5</v>
      </c>
      <c r="D51" s="193">
        <v>13.5</v>
      </c>
      <c r="E51" s="166">
        <v>169</v>
      </c>
      <c r="F51" s="202">
        <v>47.25</v>
      </c>
      <c r="G51" s="154"/>
      <c r="H51" s="190">
        <v>0.0201388888888888</v>
      </c>
      <c r="I51" s="191" t="s">
        <v>276</v>
      </c>
      <c r="J51" s="192">
        <v>22</v>
      </c>
      <c r="K51" s="193">
        <v>22</v>
      </c>
      <c r="L51" s="166" t="s">
        <v>179</v>
      </c>
      <c r="M51" s="202">
        <v>77</v>
      </c>
    </row>
    <row r="52" spans="1:13" ht="15.75">
      <c r="A52" s="197">
        <v>0.0085069444444444</v>
      </c>
      <c r="B52" s="191"/>
      <c r="C52" s="198">
        <v>13.6</v>
      </c>
      <c r="E52" s="200"/>
      <c r="F52" s="201">
        <v>47.6</v>
      </c>
      <c r="G52" s="154"/>
      <c r="H52" s="197">
        <v>0.0203124999999999</v>
      </c>
      <c r="I52" s="191"/>
      <c r="J52" s="198">
        <v>22.1</v>
      </c>
      <c r="L52" s="200"/>
      <c r="M52" s="201">
        <v>77.35000000000001</v>
      </c>
    </row>
    <row r="53" spans="1:13" ht="15.75">
      <c r="A53" s="197">
        <v>0.00868055555555551</v>
      </c>
      <c r="B53" s="191"/>
      <c r="C53" s="198">
        <v>13.8</v>
      </c>
      <c r="E53" s="200"/>
      <c r="F53" s="201">
        <v>48.300000000000004</v>
      </c>
      <c r="G53" s="154"/>
      <c r="H53" s="197">
        <v>0.020486111111111</v>
      </c>
      <c r="I53" s="191"/>
      <c r="J53" s="198">
        <v>22.3</v>
      </c>
      <c r="L53" s="200"/>
      <c r="M53" s="201">
        <v>78.05</v>
      </c>
    </row>
    <row r="54" spans="1:13" ht="15.75">
      <c r="A54" s="197">
        <v>0.00885416666666662</v>
      </c>
      <c r="B54" s="191"/>
      <c r="C54" s="198">
        <v>13.9</v>
      </c>
      <c r="E54" s="200"/>
      <c r="F54" s="201">
        <v>48.65</v>
      </c>
      <c r="G54" s="154"/>
      <c r="H54" s="197">
        <v>0.0206597222222221</v>
      </c>
      <c r="I54" s="191"/>
      <c r="J54" s="198">
        <v>22.4</v>
      </c>
      <c r="L54" s="200"/>
      <c r="M54" s="201">
        <v>78.39999999999999</v>
      </c>
    </row>
    <row r="55" spans="1:13" ht="15.75">
      <c r="A55" s="190">
        <v>0.00902777777777773</v>
      </c>
      <c r="B55" s="191" t="s">
        <v>277</v>
      </c>
      <c r="C55" s="192">
        <v>14</v>
      </c>
      <c r="D55" s="193">
        <v>14</v>
      </c>
      <c r="E55" s="166">
        <v>171</v>
      </c>
      <c r="F55" s="202">
        <v>49</v>
      </c>
      <c r="G55" s="154"/>
      <c r="H55" s="190">
        <v>0.0208333333333332</v>
      </c>
      <c r="I55" s="191" t="s">
        <v>278</v>
      </c>
      <c r="J55" s="192">
        <v>22.5</v>
      </c>
      <c r="K55" s="193">
        <v>22.5</v>
      </c>
      <c r="L55" s="166" t="s">
        <v>179</v>
      </c>
      <c r="M55" s="202">
        <v>78.75</v>
      </c>
    </row>
    <row r="56" spans="1:13" ht="15.75">
      <c r="A56" s="197">
        <v>0.00920138888888884</v>
      </c>
      <c r="B56" s="191"/>
      <c r="C56" s="198">
        <v>14.1</v>
      </c>
      <c r="E56" s="200"/>
      <c r="F56" s="201">
        <v>49.35</v>
      </c>
      <c r="G56" s="154"/>
      <c r="H56" s="197">
        <v>0.0210069444444443</v>
      </c>
      <c r="I56" s="191"/>
      <c r="J56" s="198">
        <v>22.6</v>
      </c>
      <c r="L56" s="200"/>
      <c r="M56" s="201">
        <v>79.10000000000001</v>
      </c>
    </row>
    <row r="57" spans="1:13" ht="15.75">
      <c r="A57" s="197">
        <v>0.00937499999999995</v>
      </c>
      <c r="B57" s="191"/>
      <c r="C57" s="198">
        <v>14.3</v>
      </c>
      <c r="E57" s="200"/>
      <c r="F57" s="201">
        <v>50.050000000000004</v>
      </c>
      <c r="G57" s="154"/>
      <c r="H57" s="197">
        <v>0.0211805555555554</v>
      </c>
      <c r="I57" s="191"/>
      <c r="J57" s="198">
        <v>22.8</v>
      </c>
      <c r="L57" s="200"/>
      <c r="M57" s="201">
        <v>79.8</v>
      </c>
    </row>
    <row r="58" spans="1:13" ht="15.75">
      <c r="A58" s="197">
        <v>0.00954861111111106</v>
      </c>
      <c r="B58" s="191"/>
      <c r="C58" s="198">
        <v>14.4</v>
      </c>
      <c r="E58" s="200"/>
      <c r="F58" s="201">
        <v>50.4</v>
      </c>
      <c r="G58" s="154"/>
      <c r="H58" s="197">
        <v>0.0213541666666666</v>
      </c>
      <c r="I58" s="191"/>
      <c r="J58" s="198">
        <v>22.9</v>
      </c>
      <c r="L58" s="200"/>
      <c r="M58" s="201">
        <v>80.14999999999999</v>
      </c>
    </row>
    <row r="59" spans="1:13" ht="15.75">
      <c r="A59" s="190">
        <v>0.00972222222222217</v>
      </c>
      <c r="B59" s="191" t="s">
        <v>279</v>
      </c>
      <c r="C59" s="192">
        <v>14.5</v>
      </c>
      <c r="D59" s="193">
        <v>14.5</v>
      </c>
      <c r="E59" s="166">
        <v>175</v>
      </c>
      <c r="F59" s="202">
        <v>50.75</v>
      </c>
      <c r="G59" s="154"/>
      <c r="H59" s="190">
        <v>0.0215277777777777</v>
      </c>
      <c r="I59" s="191" t="s">
        <v>280</v>
      </c>
      <c r="J59" s="192">
        <v>23</v>
      </c>
      <c r="K59" s="193">
        <v>23</v>
      </c>
      <c r="L59" s="166" t="s">
        <v>179</v>
      </c>
      <c r="M59" s="202">
        <v>80.5</v>
      </c>
    </row>
    <row r="60" spans="1:13" ht="15.75">
      <c r="A60" s="197">
        <v>0.00989583333333328</v>
      </c>
      <c r="B60" s="191"/>
      <c r="C60" s="198">
        <v>14.6</v>
      </c>
      <c r="E60" s="200"/>
      <c r="F60" s="201">
        <v>51.1</v>
      </c>
      <c r="G60" s="154"/>
      <c r="H60" s="197">
        <v>0.0217013888888887</v>
      </c>
      <c r="I60" s="191"/>
      <c r="J60" s="198">
        <v>23.1</v>
      </c>
      <c r="L60" s="200"/>
      <c r="M60" s="201">
        <v>80.85000000000001</v>
      </c>
    </row>
    <row r="61" spans="1:13" ht="15.75">
      <c r="A61" s="197">
        <v>0.0100694444444444</v>
      </c>
      <c r="B61" s="191"/>
      <c r="C61" s="198">
        <v>14.8</v>
      </c>
      <c r="E61" s="200"/>
      <c r="F61" s="201">
        <v>51.800000000000004</v>
      </c>
      <c r="G61" s="154"/>
      <c r="H61" s="197">
        <v>0.0218749999999998</v>
      </c>
      <c r="I61" s="191"/>
      <c r="J61" s="198">
        <v>23.28</v>
      </c>
      <c r="L61" s="200"/>
      <c r="M61" s="201">
        <v>81.48</v>
      </c>
    </row>
    <row r="62" spans="1:13" ht="15.75">
      <c r="A62" s="197">
        <v>0.0102430555555555</v>
      </c>
      <c r="B62" s="191"/>
      <c r="C62" s="198">
        <v>14.9</v>
      </c>
      <c r="E62" s="200"/>
      <c r="F62" s="201">
        <v>52.15</v>
      </c>
      <c r="G62" s="154"/>
      <c r="H62" s="197">
        <v>0.0220486111111109</v>
      </c>
      <c r="I62" s="191"/>
      <c r="J62" s="198">
        <v>23.41</v>
      </c>
      <c r="L62" s="200"/>
      <c r="M62" s="201">
        <v>81.935</v>
      </c>
    </row>
    <row r="63" spans="1:13" ht="15.75">
      <c r="A63" s="190">
        <v>0.0104166666666666</v>
      </c>
      <c r="B63" s="191" t="s">
        <v>185</v>
      </c>
      <c r="C63" s="192">
        <v>15</v>
      </c>
      <c r="D63" s="193">
        <v>15</v>
      </c>
      <c r="E63" s="166">
        <v>179</v>
      </c>
      <c r="F63" s="202">
        <v>52.5</v>
      </c>
      <c r="G63" s="154"/>
      <c r="H63" s="190">
        <v>0.022222222222222</v>
      </c>
      <c r="I63" s="191" t="s">
        <v>186</v>
      </c>
      <c r="J63" s="192">
        <v>23.54</v>
      </c>
      <c r="K63" s="193">
        <v>23.5</v>
      </c>
      <c r="L63" s="166" t="s">
        <v>179</v>
      </c>
      <c r="M63" s="202">
        <v>82.39</v>
      </c>
    </row>
    <row r="64" spans="1:13" ht="15.75">
      <c r="A64" s="197">
        <v>0.0105902777777777</v>
      </c>
      <c r="B64" s="191"/>
      <c r="C64" s="198">
        <v>15.1</v>
      </c>
      <c r="E64" s="200"/>
      <c r="F64" s="201">
        <v>52.85</v>
      </c>
      <c r="G64" s="154"/>
      <c r="H64" s="197">
        <v>0.0223958333333331</v>
      </c>
      <c r="I64" s="191"/>
      <c r="J64" s="198">
        <v>23.6</v>
      </c>
      <c r="L64" s="200"/>
      <c r="M64" s="201">
        <v>82.60000000000001</v>
      </c>
    </row>
    <row r="65" spans="1:13" ht="15.75">
      <c r="A65" s="197">
        <v>0.0107638888888888</v>
      </c>
      <c r="B65" s="191"/>
      <c r="C65" s="198">
        <v>15.3</v>
      </c>
      <c r="E65" s="200"/>
      <c r="F65" s="201">
        <v>53.550000000000004</v>
      </c>
      <c r="G65" s="154"/>
      <c r="H65" s="197">
        <v>0.0225694444444442</v>
      </c>
      <c r="I65" s="191"/>
      <c r="J65" s="198">
        <v>23.8</v>
      </c>
      <c r="L65" s="200"/>
      <c r="M65" s="201">
        <v>83.3</v>
      </c>
    </row>
    <row r="66" spans="1:13" ht="15.75">
      <c r="A66" s="197">
        <v>0.0109374999999999</v>
      </c>
      <c r="B66" s="191"/>
      <c r="C66" s="198">
        <v>15.4</v>
      </c>
      <c r="E66" s="200"/>
      <c r="F66" s="201">
        <v>53.9</v>
      </c>
      <c r="G66" s="154"/>
      <c r="H66" s="197">
        <v>0.0227430555555553</v>
      </c>
      <c r="I66" s="191"/>
      <c r="J66" s="198">
        <v>23.93</v>
      </c>
      <c r="L66" s="200"/>
      <c r="M66" s="201">
        <v>83.755</v>
      </c>
    </row>
    <row r="67" spans="1:13" ht="15.75">
      <c r="A67" s="190">
        <v>0.0111111111111111</v>
      </c>
      <c r="B67" s="191" t="s">
        <v>187</v>
      </c>
      <c r="C67" s="192">
        <v>15.5</v>
      </c>
      <c r="D67" s="193">
        <v>15.5</v>
      </c>
      <c r="E67" s="166">
        <v>182</v>
      </c>
      <c r="F67" s="202">
        <v>54.25</v>
      </c>
      <c r="G67" s="154"/>
      <c r="H67" s="190">
        <v>0.0229166666666664</v>
      </c>
      <c r="I67" s="191" t="s">
        <v>188</v>
      </c>
      <c r="J67" s="192">
        <v>24</v>
      </c>
      <c r="K67" s="193">
        <v>24</v>
      </c>
      <c r="L67" s="166" t="s">
        <v>179</v>
      </c>
      <c r="M67" s="202">
        <v>84</v>
      </c>
    </row>
    <row r="68" spans="1:13" ht="15.75">
      <c r="A68" s="197">
        <v>0.0112847222222222</v>
      </c>
      <c r="B68" s="191"/>
      <c r="C68" s="198">
        <v>15.6</v>
      </c>
      <c r="E68" s="200"/>
      <c r="F68" s="201">
        <v>54.6</v>
      </c>
      <c r="G68" s="154"/>
      <c r="H68" s="197">
        <v>0.0230902777777775</v>
      </c>
      <c r="I68" s="191"/>
      <c r="J68" s="198">
        <v>24.1</v>
      </c>
      <c r="L68" s="200"/>
      <c r="M68" s="201">
        <v>84.35000000000001</v>
      </c>
    </row>
    <row r="69" spans="1:13" ht="15.75">
      <c r="A69" s="197">
        <v>0.0114583333333333</v>
      </c>
      <c r="B69" s="191"/>
      <c r="C69" s="198">
        <v>15.8</v>
      </c>
      <c r="E69" s="200"/>
      <c r="F69" s="201">
        <v>55.300000000000004</v>
      </c>
      <c r="G69" s="154"/>
      <c r="H69" s="197">
        <v>0.0232638888888886</v>
      </c>
      <c r="I69" s="191"/>
      <c r="J69" s="198">
        <v>24.298</v>
      </c>
      <c r="L69" s="200"/>
      <c r="M69" s="201">
        <v>85.04299999999999</v>
      </c>
    </row>
    <row r="70" spans="1:13" ht="15.75">
      <c r="A70" s="197">
        <v>0.0116319444444444</v>
      </c>
      <c r="B70" s="191"/>
      <c r="C70" s="198">
        <v>15.9</v>
      </c>
      <c r="E70" s="200"/>
      <c r="F70" s="201">
        <v>55.65</v>
      </c>
      <c r="G70" s="154"/>
      <c r="H70" s="197">
        <v>0.0234374999999997</v>
      </c>
      <c r="I70" s="191"/>
      <c r="J70" s="198">
        <v>24.431</v>
      </c>
      <c r="L70" s="200"/>
      <c r="M70" s="201">
        <v>85.5085</v>
      </c>
    </row>
    <row r="71" spans="1:13" ht="15.75">
      <c r="A71" s="190">
        <v>0.0118055555555555</v>
      </c>
      <c r="B71" s="191" t="s">
        <v>189</v>
      </c>
      <c r="C71" s="196">
        <v>16</v>
      </c>
      <c r="D71" s="193">
        <v>16</v>
      </c>
      <c r="E71" s="166">
        <v>186</v>
      </c>
      <c r="F71" s="202">
        <v>56</v>
      </c>
      <c r="G71" s="154"/>
      <c r="H71" s="190">
        <v>0.0236111111111108</v>
      </c>
      <c r="I71" s="191" t="s">
        <v>190</v>
      </c>
      <c r="J71" s="192">
        <v>24.5</v>
      </c>
      <c r="K71" s="193">
        <v>24.5</v>
      </c>
      <c r="L71" s="166" t="s">
        <v>179</v>
      </c>
      <c r="M71" s="202">
        <v>85.75</v>
      </c>
    </row>
    <row r="72" spans="1:13" ht="15.75">
      <c r="A72" s="197">
        <v>0.0119791666666666</v>
      </c>
      <c r="B72" s="191"/>
      <c r="C72" s="198">
        <v>16.1</v>
      </c>
      <c r="E72" s="200"/>
      <c r="F72" s="201">
        <v>56.35000000000001</v>
      </c>
      <c r="G72" s="154"/>
      <c r="H72" s="197">
        <v>0.0237847222222219</v>
      </c>
      <c r="I72" s="191"/>
      <c r="J72" s="198">
        <v>24.6</v>
      </c>
      <c r="L72" s="200"/>
      <c r="M72" s="201">
        <v>86.10000000000001</v>
      </c>
    </row>
    <row r="73" spans="1:13" ht="15.75">
      <c r="A73" s="197">
        <v>0.0121527777777777</v>
      </c>
      <c r="B73" s="191"/>
      <c r="C73" s="198">
        <v>16.3</v>
      </c>
      <c r="E73" s="200"/>
      <c r="F73" s="201">
        <v>57.050000000000004</v>
      </c>
      <c r="G73" s="154"/>
      <c r="H73" s="197">
        <v>0.023958333333333</v>
      </c>
      <c r="I73" s="191"/>
      <c r="J73" s="198">
        <v>24.8</v>
      </c>
      <c r="L73" s="200"/>
      <c r="M73" s="201">
        <v>86.8</v>
      </c>
    </row>
    <row r="74" spans="1:13" ht="15.75">
      <c r="A74" s="197">
        <v>0.0123263888888888</v>
      </c>
      <c r="B74" s="191"/>
      <c r="C74" s="198">
        <v>16.4</v>
      </c>
      <c r="E74" s="200"/>
      <c r="F74" s="201">
        <v>57.39999999999999</v>
      </c>
      <c r="G74" s="154"/>
      <c r="H74" s="197">
        <v>0.0241319444444441</v>
      </c>
      <c r="I74" s="191"/>
      <c r="J74" s="198">
        <v>24.9321</v>
      </c>
      <c r="L74" s="200"/>
      <c r="M74" s="201">
        <v>87.26235</v>
      </c>
    </row>
    <row r="75" spans="1:13" ht="15.75">
      <c r="A75" s="190">
        <v>0.0124999999999999</v>
      </c>
      <c r="B75" s="191" t="s">
        <v>191</v>
      </c>
      <c r="C75" s="196">
        <v>16.5</v>
      </c>
      <c r="D75" s="193">
        <v>16.5</v>
      </c>
      <c r="E75" s="166">
        <v>188</v>
      </c>
      <c r="F75" s="202">
        <v>57.75</v>
      </c>
      <c r="G75" s="154"/>
      <c r="H75" s="190">
        <v>0.0243055555555552</v>
      </c>
      <c r="I75" s="191" t="s">
        <v>79</v>
      </c>
      <c r="J75" s="196">
        <v>25</v>
      </c>
      <c r="K75" s="193">
        <v>25</v>
      </c>
      <c r="L75" s="166" t="s">
        <v>179</v>
      </c>
      <c r="M75" s="202">
        <v>87.5</v>
      </c>
    </row>
    <row r="76" spans="1:13" ht="15.75">
      <c r="A76" s="197">
        <v>0.0126736111111111</v>
      </c>
      <c r="B76" s="191"/>
      <c r="C76" s="198">
        <v>16.6</v>
      </c>
      <c r="E76" s="200"/>
      <c r="F76" s="201">
        <v>58.10000000000001</v>
      </c>
      <c r="G76" s="154"/>
      <c r="H76" s="197">
        <v>0.0244791666666663</v>
      </c>
      <c r="I76" s="191"/>
      <c r="J76" s="198">
        <v>25.1</v>
      </c>
      <c r="L76" s="200"/>
      <c r="M76" s="201">
        <v>87.85000000000001</v>
      </c>
    </row>
    <row r="77" spans="1:13" ht="15.75">
      <c r="A77" s="197">
        <v>0.0128472222222222</v>
      </c>
      <c r="B77" s="191"/>
      <c r="C77" s="198">
        <v>16.8</v>
      </c>
      <c r="E77" s="200"/>
      <c r="F77" s="201">
        <v>58.800000000000004</v>
      </c>
      <c r="G77" s="154"/>
      <c r="H77" s="197">
        <v>0.0246527777777774</v>
      </c>
      <c r="I77" s="191"/>
      <c r="J77" s="198">
        <v>25.3</v>
      </c>
      <c r="L77" s="200"/>
      <c r="M77" s="201">
        <v>88.55</v>
      </c>
    </row>
    <row r="78" spans="1:13" ht="15.75">
      <c r="A78" s="197">
        <v>0.0130208333333333</v>
      </c>
      <c r="B78" s="191"/>
      <c r="C78" s="198">
        <v>16.9</v>
      </c>
      <c r="E78" s="200"/>
      <c r="F78" s="201">
        <v>59.14999999999999</v>
      </c>
      <c r="G78" s="154"/>
      <c r="H78" s="197">
        <v>0.0248263888888885</v>
      </c>
      <c r="I78" s="191"/>
      <c r="J78" s="198">
        <v>25.4</v>
      </c>
      <c r="L78" s="200"/>
      <c r="M78" s="201">
        <v>88.89999999999999</v>
      </c>
    </row>
    <row r="79" spans="7:13" ht="15.75">
      <c r="G79" s="154"/>
      <c r="H79" s="190">
        <v>0.0249999999999996</v>
      </c>
      <c r="I79" s="191" t="s">
        <v>80</v>
      </c>
      <c r="J79" s="196">
        <v>25.5</v>
      </c>
      <c r="K79" s="193">
        <v>25.5</v>
      </c>
      <c r="L79" s="166" t="s">
        <v>179</v>
      </c>
      <c r="M79" s="202">
        <v>89.25</v>
      </c>
    </row>
    <row r="80" spans="1:13" ht="15.75">
      <c r="A80" s="273" t="s">
        <v>81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</row>
  </sheetData>
  <sheetProtection password="8523" sheet="1" objects="1" scenarios="1"/>
  <mergeCells count="4">
    <mergeCell ref="D1:I1"/>
    <mergeCell ref="B3:B10"/>
    <mergeCell ref="I3:I10"/>
    <mergeCell ref="A80:M80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75" zoomScaleNormal="75" zoomScalePageLayoutView="0" workbookViewId="0" topLeftCell="A1">
      <selection activeCell="E4" sqref="E4:P30"/>
    </sheetView>
  </sheetViews>
  <sheetFormatPr defaultColWidth="11.421875" defaultRowHeight="12.75"/>
  <cols>
    <col min="1" max="1" width="11.00390625" style="0" customWidth="1"/>
    <col min="2" max="3" width="24.8515625" style="0" customWidth="1"/>
    <col min="4" max="4" width="12.140625" style="0" customWidth="1"/>
    <col min="5" max="5" width="15.7109375" style="0" customWidth="1"/>
    <col min="6" max="6" width="14.421875" style="0" customWidth="1"/>
    <col min="7" max="8" width="16.00390625" style="0" customWidth="1"/>
    <col min="11" max="14" width="15.140625" style="0" customWidth="1"/>
  </cols>
  <sheetData>
    <row r="1" spans="1:15" ht="54" customHeight="1">
      <c r="A1" s="67" t="s">
        <v>74</v>
      </c>
      <c r="B1" s="274" t="s">
        <v>22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2:15" ht="13.5" thickBot="1">
      <c r="B2" s="276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6" s="105" customFormat="1" ht="144.75" customHeight="1">
      <c r="A3" s="101"/>
      <c r="B3" s="77" t="s">
        <v>20</v>
      </c>
      <c r="C3" s="77" t="s">
        <v>21</v>
      </c>
      <c r="D3" s="75" t="s">
        <v>29</v>
      </c>
      <c r="E3" s="102" t="s">
        <v>17</v>
      </c>
      <c r="F3" s="103" t="s">
        <v>169</v>
      </c>
      <c r="G3" s="104" t="s">
        <v>18</v>
      </c>
      <c r="H3" s="74" t="s">
        <v>224</v>
      </c>
      <c r="I3" s="102" t="s">
        <v>171</v>
      </c>
      <c r="J3" s="77" t="s">
        <v>169</v>
      </c>
      <c r="K3" s="104" t="s">
        <v>16</v>
      </c>
      <c r="L3" s="74" t="s">
        <v>224</v>
      </c>
      <c r="M3" s="102" t="s">
        <v>17</v>
      </c>
      <c r="N3" s="77" t="s">
        <v>169</v>
      </c>
      <c r="O3" s="104" t="s">
        <v>19</v>
      </c>
      <c r="P3" s="74" t="s">
        <v>224</v>
      </c>
    </row>
    <row r="4" spans="1:16" s="108" customFormat="1" ht="20.25">
      <c r="A4" s="106"/>
      <c r="B4" s="107" t="s">
        <v>23</v>
      </c>
      <c r="C4" s="107" t="s">
        <v>72</v>
      </c>
      <c r="D4" s="99">
        <v>15</v>
      </c>
      <c r="E4" s="85">
        <f>D4*1</f>
        <v>15</v>
      </c>
      <c r="F4" s="83">
        <f>20*3600/(E4*1000)</f>
        <v>4.8</v>
      </c>
      <c r="G4" s="84">
        <f>420/F4</f>
        <v>87.5</v>
      </c>
      <c r="H4" s="207">
        <f>G4/12</f>
        <v>7.291666666666667</v>
      </c>
      <c r="I4" s="85">
        <f>D4*0.65</f>
        <v>9.75</v>
      </c>
      <c r="J4" s="83">
        <f>20*3600/(I4*1000)</f>
        <v>7.384615384615385</v>
      </c>
      <c r="K4" s="84">
        <f>360/J4</f>
        <v>48.75</v>
      </c>
      <c r="L4" s="207">
        <f>K4/12</f>
        <v>4.0625</v>
      </c>
      <c r="M4" s="85">
        <f>D4</f>
        <v>15</v>
      </c>
      <c r="N4" s="83">
        <f>20*3600/(M4*1000)</f>
        <v>4.8</v>
      </c>
      <c r="O4" s="84">
        <f>300/N4</f>
        <v>62.5</v>
      </c>
      <c r="P4" s="207">
        <f>O4/12</f>
        <v>5.208333333333333</v>
      </c>
    </row>
    <row r="5" spans="1:16" s="108" customFormat="1" ht="20.25">
      <c r="A5" s="106"/>
      <c r="B5" s="107"/>
      <c r="C5" s="107"/>
      <c r="D5" s="100"/>
      <c r="E5" s="85">
        <f aca="true" t="shared" si="0" ref="E5:E30">D5*1</f>
        <v>0</v>
      </c>
      <c r="F5" s="83" t="e">
        <f aca="true" t="shared" si="1" ref="F5:F30">20*3600/(E5*1000)</f>
        <v>#DIV/0!</v>
      </c>
      <c r="G5" s="84" t="e">
        <f aca="true" t="shared" si="2" ref="G5:G30">420/F5</f>
        <v>#DIV/0!</v>
      </c>
      <c r="H5" s="207" t="e">
        <f aca="true" t="shared" si="3" ref="H5:H30">G5/12</f>
        <v>#DIV/0!</v>
      </c>
      <c r="I5" s="85">
        <f aca="true" t="shared" si="4" ref="I5:I30">D5*0.65</f>
        <v>0</v>
      </c>
      <c r="J5" s="83" t="e">
        <f aca="true" t="shared" si="5" ref="J5:J30">20*3600/(I5*1000)</f>
        <v>#DIV/0!</v>
      </c>
      <c r="K5" s="84" t="e">
        <f aca="true" t="shared" si="6" ref="K5:K30">360/J5</f>
        <v>#DIV/0!</v>
      </c>
      <c r="L5" s="207" t="e">
        <f aca="true" t="shared" si="7" ref="L5:L30">K5/12</f>
        <v>#DIV/0!</v>
      </c>
      <c r="M5" s="85">
        <f aca="true" t="shared" si="8" ref="M5:M30">D5</f>
        <v>0</v>
      </c>
      <c r="N5" s="83" t="e">
        <f aca="true" t="shared" si="9" ref="N5:N30">20*3600/(M5*1000)</f>
        <v>#DIV/0!</v>
      </c>
      <c r="O5" s="84" t="e">
        <f aca="true" t="shared" si="10" ref="O5:O30">300/N5</f>
        <v>#DIV/0!</v>
      </c>
      <c r="P5" s="207" t="e">
        <f aca="true" t="shared" si="11" ref="P5:P30">O5/12</f>
        <v>#DIV/0!</v>
      </c>
    </row>
    <row r="6" spans="1:16" s="108" customFormat="1" ht="20.25">
      <c r="A6" s="106"/>
      <c r="B6" s="107"/>
      <c r="C6" s="107"/>
      <c r="D6" s="99"/>
      <c r="E6" s="85">
        <f t="shared" si="0"/>
        <v>0</v>
      </c>
      <c r="F6" s="83" t="e">
        <f t="shared" si="1"/>
        <v>#DIV/0!</v>
      </c>
      <c r="G6" s="84" t="e">
        <f t="shared" si="2"/>
        <v>#DIV/0!</v>
      </c>
      <c r="H6" s="207" t="e">
        <f t="shared" si="3"/>
        <v>#DIV/0!</v>
      </c>
      <c r="I6" s="85">
        <f t="shared" si="4"/>
        <v>0</v>
      </c>
      <c r="J6" s="83" t="e">
        <f t="shared" si="5"/>
        <v>#DIV/0!</v>
      </c>
      <c r="K6" s="84" t="e">
        <f t="shared" si="6"/>
        <v>#DIV/0!</v>
      </c>
      <c r="L6" s="207" t="e">
        <f t="shared" si="7"/>
        <v>#DIV/0!</v>
      </c>
      <c r="M6" s="85">
        <f t="shared" si="8"/>
        <v>0</v>
      </c>
      <c r="N6" s="83" t="e">
        <f t="shared" si="9"/>
        <v>#DIV/0!</v>
      </c>
      <c r="O6" s="84" t="e">
        <f t="shared" si="10"/>
        <v>#DIV/0!</v>
      </c>
      <c r="P6" s="207" t="e">
        <f t="shared" si="11"/>
        <v>#DIV/0!</v>
      </c>
    </row>
    <row r="7" spans="1:16" s="108" customFormat="1" ht="20.25">
      <c r="A7" s="106"/>
      <c r="B7" s="107"/>
      <c r="C7" s="107"/>
      <c r="D7" s="99"/>
      <c r="E7" s="85">
        <f t="shared" si="0"/>
        <v>0</v>
      </c>
      <c r="F7" s="83" t="e">
        <f t="shared" si="1"/>
        <v>#DIV/0!</v>
      </c>
      <c r="G7" s="84" t="e">
        <f t="shared" si="2"/>
        <v>#DIV/0!</v>
      </c>
      <c r="H7" s="207" t="e">
        <f t="shared" si="3"/>
        <v>#DIV/0!</v>
      </c>
      <c r="I7" s="85">
        <f t="shared" si="4"/>
        <v>0</v>
      </c>
      <c r="J7" s="83" t="e">
        <f t="shared" si="5"/>
        <v>#DIV/0!</v>
      </c>
      <c r="K7" s="84" t="e">
        <f t="shared" si="6"/>
        <v>#DIV/0!</v>
      </c>
      <c r="L7" s="207" t="e">
        <f t="shared" si="7"/>
        <v>#DIV/0!</v>
      </c>
      <c r="M7" s="85">
        <f t="shared" si="8"/>
        <v>0</v>
      </c>
      <c r="N7" s="83" t="e">
        <f t="shared" si="9"/>
        <v>#DIV/0!</v>
      </c>
      <c r="O7" s="84" t="e">
        <f t="shared" si="10"/>
        <v>#DIV/0!</v>
      </c>
      <c r="P7" s="207" t="e">
        <f t="shared" si="11"/>
        <v>#DIV/0!</v>
      </c>
    </row>
    <row r="8" spans="1:16" s="108" customFormat="1" ht="20.25">
      <c r="A8" s="106"/>
      <c r="B8" s="107"/>
      <c r="C8" s="107"/>
      <c r="D8" s="99"/>
      <c r="E8" s="85">
        <f t="shared" si="0"/>
        <v>0</v>
      </c>
      <c r="F8" s="83" t="e">
        <f t="shared" si="1"/>
        <v>#DIV/0!</v>
      </c>
      <c r="G8" s="84" t="e">
        <f t="shared" si="2"/>
        <v>#DIV/0!</v>
      </c>
      <c r="H8" s="207" t="e">
        <f t="shared" si="3"/>
        <v>#DIV/0!</v>
      </c>
      <c r="I8" s="85">
        <f t="shared" si="4"/>
        <v>0</v>
      </c>
      <c r="J8" s="83" t="e">
        <f t="shared" si="5"/>
        <v>#DIV/0!</v>
      </c>
      <c r="K8" s="84" t="e">
        <f t="shared" si="6"/>
        <v>#DIV/0!</v>
      </c>
      <c r="L8" s="207" t="e">
        <f t="shared" si="7"/>
        <v>#DIV/0!</v>
      </c>
      <c r="M8" s="85">
        <f t="shared" si="8"/>
        <v>0</v>
      </c>
      <c r="N8" s="83" t="e">
        <f t="shared" si="9"/>
        <v>#DIV/0!</v>
      </c>
      <c r="O8" s="84" t="e">
        <f t="shared" si="10"/>
        <v>#DIV/0!</v>
      </c>
      <c r="P8" s="207" t="e">
        <f t="shared" si="11"/>
        <v>#DIV/0!</v>
      </c>
    </row>
    <row r="9" spans="1:16" s="108" customFormat="1" ht="20.25">
      <c r="A9" s="106"/>
      <c r="B9" s="107"/>
      <c r="C9" s="107"/>
      <c r="D9" s="100"/>
      <c r="E9" s="85">
        <f t="shared" si="0"/>
        <v>0</v>
      </c>
      <c r="F9" s="83" t="e">
        <f t="shared" si="1"/>
        <v>#DIV/0!</v>
      </c>
      <c r="G9" s="84" t="e">
        <f t="shared" si="2"/>
        <v>#DIV/0!</v>
      </c>
      <c r="H9" s="207" t="e">
        <f t="shared" si="3"/>
        <v>#DIV/0!</v>
      </c>
      <c r="I9" s="85">
        <f t="shared" si="4"/>
        <v>0</v>
      </c>
      <c r="J9" s="83" t="e">
        <f t="shared" si="5"/>
        <v>#DIV/0!</v>
      </c>
      <c r="K9" s="84" t="e">
        <f t="shared" si="6"/>
        <v>#DIV/0!</v>
      </c>
      <c r="L9" s="207" t="e">
        <f t="shared" si="7"/>
        <v>#DIV/0!</v>
      </c>
      <c r="M9" s="85">
        <f t="shared" si="8"/>
        <v>0</v>
      </c>
      <c r="N9" s="83" t="e">
        <f t="shared" si="9"/>
        <v>#DIV/0!</v>
      </c>
      <c r="O9" s="84" t="e">
        <f t="shared" si="10"/>
        <v>#DIV/0!</v>
      </c>
      <c r="P9" s="207" t="e">
        <f t="shared" si="11"/>
        <v>#DIV/0!</v>
      </c>
    </row>
    <row r="10" spans="1:16" s="108" customFormat="1" ht="20.25">
      <c r="A10" s="106"/>
      <c r="B10" s="107"/>
      <c r="C10" s="107"/>
      <c r="D10" s="99"/>
      <c r="E10" s="85">
        <f t="shared" si="0"/>
        <v>0</v>
      </c>
      <c r="F10" s="83" t="e">
        <f t="shared" si="1"/>
        <v>#DIV/0!</v>
      </c>
      <c r="G10" s="84" t="e">
        <f t="shared" si="2"/>
        <v>#DIV/0!</v>
      </c>
      <c r="H10" s="207" t="e">
        <f t="shared" si="3"/>
        <v>#DIV/0!</v>
      </c>
      <c r="I10" s="85">
        <f t="shared" si="4"/>
        <v>0</v>
      </c>
      <c r="J10" s="83" t="e">
        <f t="shared" si="5"/>
        <v>#DIV/0!</v>
      </c>
      <c r="K10" s="84" t="e">
        <f t="shared" si="6"/>
        <v>#DIV/0!</v>
      </c>
      <c r="L10" s="207" t="e">
        <f t="shared" si="7"/>
        <v>#DIV/0!</v>
      </c>
      <c r="M10" s="85">
        <f t="shared" si="8"/>
        <v>0</v>
      </c>
      <c r="N10" s="83" t="e">
        <f t="shared" si="9"/>
        <v>#DIV/0!</v>
      </c>
      <c r="O10" s="84" t="e">
        <f t="shared" si="10"/>
        <v>#DIV/0!</v>
      </c>
      <c r="P10" s="207" t="e">
        <f t="shared" si="11"/>
        <v>#DIV/0!</v>
      </c>
    </row>
    <row r="11" spans="1:16" s="108" customFormat="1" ht="20.25">
      <c r="A11" s="106"/>
      <c r="B11" s="107"/>
      <c r="C11" s="107"/>
      <c r="D11" s="99"/>
      <c r="E11" s="85">
        <f t="shared" si="0"/>
        <v>0</v>
      </c>
      <c r="F11" s="83" t="e">
        <f t="shared" si="1"/>
        <v>#DIV/0!</v>
      </c>
      <c r="G11" s="84" t="e">
        <f t="shared" si="2"/>
        <v>#DIV/0!</v>
      </c>
      <c r="H11" s="207" t="e">
        <f t="shared" si="3"/>
        <v>#DIV/0!</v>
      </c>
      <c r="I11" s="85">
        <f t="shared" si="4"/>
        <v>0</v>
      </c>
      <c r="J11" s="83" t="e">
        <f t="shared" si="5"/>
        <v>#DIV/0!</v>
      </c>
      <c r="K11" s="84" t="e">
        <f t="shared" si="6"/>
        <v>#DIV/0!</v>
      </c>
      <c r="L11" s="207" t="e">
        <f t="shared" si="7"/>
        <v>#DIV/0!</v>
      </c>
      <c r="M11" s="85">
        <f t="shared" si="8"/>
        <v>0</v>
      </c>
      <c r="N11" s="83" t="e">
        <f t="shared" si="9"/>
        <v>#DIV/0!</v>
      </c>
      <c r="O11" s="84" t="e">
        <f t="shared" si="10"/>
        <v>#DIV/0!</v>
      </c>
      <c r="P11" s="207" t="e">
        <f t="shared" si="11"/>
        <v>#DIV/0!</v>
      </c>
    </row>
    <row r="12" spans="1:16" s="108" customFormat="1" ht="20.25">
      <c r="A12" s="109"/>
      <c r="B12" s="110"/>
      <c r="C12" s="110"/>
      <c r="D12" s="111"/>
      <c r="E12" s="85">
        <f t="shared" si="0"/>
        <v>0</v>
      </c>
      <c r="F12" s="83" t="e">
        <f t="shared" si="1"/>
        <v>#DIV/0!</v>
      </c>
      <c r="G12" s="84" t="e">
        <f t="shared" si="2"/>
        <v>#DIV/0!</v>
      </c>
      <c r="H12" s="207" t="e">
        <f t="shared" si="3"/>
        <v>#DIV/0!</v>
      </c>
      <c r="I12" s="85">
        <f t="shared" si="4"/>
        <v>0</v>
      </c>
      <c r="J12" s="83" t="e">
        <f t="shared" si="5"/>
        <v>#DIV/0!</v>
      </c>
      <c r="K12" s="84" t="e">
        <f t="shared" si="6"/>
        <v>#DIV/0!</v>
      </c>
      <c r="L12" s="207" t="e">
        <f t="shared" si="7"/>
        <v>#DIV/0!</v>
      </c>
      <c r="M12" s="85">
        <f t="shared" si="8"/>
        <v>0</v>
      </c>
      <c r="N12" s="83" t="e">
        <f t="shared" si="9"/>
        <v>#DIV/0!</v>
      </c>
      <c r="O12" s="84" t="e">
        <f t="shared" si="10"/>
        <v>#DIV/0!</v>
      </c>
      <c r="P12" s="207" t="e">
        <f t="shared" si="11"/>
        <v>#DIV/0!</v>
      </c>
    </row>
    <row r="13" spans="1:16" s="108" customFormat="1" ht="20.25">
      <c r="A13" s="106"/>
      <c r="B13" s="107"/>
      <c r="C13" s="107"/>
      <c r="D13" s="100"/>
      <c r="E13" s="85">
        <f t="shared" si="0"/>
        <v>0</v>
      </c>
      <c r="F13" s="83" t="e">
        <f t="shared" si="1"/>
        <v>#DIV/0!</v>
      </c>
      <c r="G13" s="84" t="e">
        <f t="shared" si="2"/>
        <v>#DIV/0!</v>
      </c>
      <c r="H13" s="207" t="e">
        <f t="shared" si="3"/>
        <v>#DIV/0!</v>
      </c>
      <c r="I13" s="85">
        <f t="shared" si="4"/>
        <v>0</v>
      </c>
      <c r="J13" s="83" t="e">
        <f t="shared" si="5"/>
        <v>#DIV/0!</v>
      </c>
      <c r="K13" s="84" t="e">
        <f t="shared" si="6"/>
        <v>#DIV/0!</v>
      </c>
      <c r="L13" s="207" t="e">
        <f t="shared" si="7"/>
        <v>#DIV/0!</v>
      </c>
      <c r="M13" s="85">
        <f t="shared" si="8"/>
        <v>0</v>
      </c>
      <c r="N13" s="83" t="e">
        <f t="shared" si="9"/>
        <v>#DIV/0!</v>
      </c>
      <c r="O13" s="84" t="e">
        <f t="shared" si="10"/>
        <v>#DIV/0!</v>
      </c>
      <c r="P13" s="207" t="e">
        <f t="shared" si="11"/>
        <v>#DIV/0!</v>
      </c>
    </row>
    <row r="14" spans="1:16" s="108" customFormat="1" ht="20.25">
      <c r="A14" s="106"/>
      <c r="B14" s="107"/>
      <c r="C14" s="107"/>
      <c r="D14" s="99"/>
      <c r="E14" s="85">
        <f t="shared" si="0"/>
        <v>0</v>
      </c>
      <c r="F14" s="83" t="e">
        <f t="shared" si="1"/>
        <v>#DIV/0!</v>
      </c>
      <c r="G14" s="84" t="e">
        <f t="shared" si="2"/>
        <v>#DIV/0!</v>
      </c>
      <c r="H14" s="207" t="e">
        <f t="shared" si="3"/>
        <v>#DIV/0!</v>
      </c>
      <c r="I14" s="85">
        <f t="shared" si="4"/>
        <v>0</v>
      </c>
      <c r="J14" s="83" t="e">
        <f t="shared" si="5"/>
        <v>#DIV/0!</v>
      </c>
      <c r="K14" s="84" t="e">
        <f t="shared" si="6"/>
        <v>#DIV/0!</v>
      </c>
      <c r="L14" s="207" t="e">
        <f t="shared" si="7"/>
        <v>#DIV/0!</v>
      </c>
      <c r="M14" s="85">
        <f t="shared" si="8"/>
        <v>0</v>
      </c>
      <c r="N14" s="83" t="e">
        <f t="shared" si="9"/>
        <v>#DIV/0!</v>
      </c>
      <c r="O14" s="84" t="e">
        <f t="shared" si="10"/>
        <v>#DIV/0!</v>
      </c>
      <c r="P14" s="207" t="e">
        <f t="shared" si="11"/>
        <v>#DIV/0!</v>
      </c>
    </row>
    <row r="15" spans="1:16" s="108" customFormat="1" ht="20.25">
      <c r="A15" s="106"/>
      <c r="B15" s="107"/>
      <c r="C15" s="107"/>
      <c r="D15" s="100"/>
      <c r="E15" s="85">
        <f t="shared" si="0"/>
        <v>0</v>
      </c>
      <c r="F15" s="83" t="e">
        <f t="shared" si="1"/>
        <v>#DIV/0!</v>
      </c>
      <c r="G15" s="84" t="e">
        <f t="shared" si="2"/>
        <v>#DIV/0!</v>
      </c>
      <c r="H15" s="207" t="e">
        <f t="shared" si="3"/>
        <v>#DIV/0!</v>
      </c>
      <c r="I15" s="85">
        <f t="shared" si="4"/>
        <v>0</v>
      </c>
      <c r="J15" s="83" t="e">
        <f t="shared" si="5"/>
        <v>#DIV/0!</v>
      </c>
      <c r="K15" s="84" t="e">
        <f t="shared" si="6"/>
        <v>#DIV/0!</v>
      </c>
      <c r="L15" s="207" t="e">
        <f t="shared" si="7"/>
        <v>#DIV/0!</v>
      </c>
      <c r="M15" s="85">
        <f t="shared" si="8"/>
        <v>0</v>
      </c>
      <c r="N15" s="83" t="e">
        <f t="shared" si="9"/>
        <v>#DIV/0!</v>
      </c>
      <c r="O15" s="84" t="e">
        <f t="shared" si="10"/>
        <v>#DIV/0!</v>
      </c>
      <c r="P15" s="207" t="e">
        <f t="shared" si="11"/>
        <v>#DIV/0!</v>
      </c>
    </row>
    <row r="16" spans="1:16" s="108" customFormat="1" ht="20.25">
      <c r="A16" s="106"/>
      <c r="B16" s="107"/>
      <c r="C16" s="107"/>
      <c r="D16" s="99"/>
      <c r="E16" s="85">
        <f t="shared" si="0"/>
        <v>0</v>
      </c>
      <c r="F16" s="83" t="e">
        <f t="shared" si="1"/>
        <v>#DIV/0!</v>
      </c>
      <c r="G16" s="84" t="e">
        <f t="shared" si="2"/>
        <v>#DIV/0!</v>
      </c>
      <c r="H16" s="207" t="e">
        <f t="shared" si="3"/>
        <v>#DIV/0!</v>
      </c>
      <c r="I16" s="85">
        <f t="shared" si="4"/>
        <v>0</v>
      </c>
      <c r="J16" s="83" t="e">
        <f t="shared" si="5"/>
        <v>#DIV/0!</v>
      </c>
      <c r="K16" s="84" t="e">
        <f t="shared" si="6"/>
        <v>#DIV/0!</v>
      </c>
      <c r="L16" s="207" t="e">
        <f t="shared" si="7"/>
        <v>#DIV/0!</v>
      </c>
      <c r="M16" s="85">
        <f t="shared" si="8"/>
        <v>0</v>
      </c>
      <c r="N16" s="83" t="e">
        <f t="shared" si="9"/>
        <v>#DIV/0!</v>
      </c>
      <c r="O16" s="84" t="e">
        <f t="shared" si="10"/>
        <v>#DIV/0!</v>
      </c>
      <c r="P16" s="207" t="e">
        <f t="shared" si="11"/>
        <v>#DIV/0!</v>
      </c>
    </row>
    <row r="17" spans="1:16" s="108" customFormat="1" ht="20.25">
      <c r="A17" s="109"/>
      <c r="B17" s="110"/>
      <c r="C17" s="110"/>
      <c r="D17" s="111"/>
      <c r="E17" s="85">
        <f t="shared" si="0"/>
        <v>0</v>
      </c>
      <c r="F17" s="83" t="e">
        <f t="shared" si="1"/>
        <v>#DIV/0!</v>
      </c>
      <c r="G17" s="84" t="e">
        <f t="shared" si="2"/>
        <v>#DIV/0!</v>
      </c>
      <c r="H17" s="207" t="e">
        <f t="shared" si="3"/>
        <v>#DIV/0!</v>
      </c>
      <c r="I17" s="85">
        <f t="shared" si="4"/>
        <v>0</v>
      </c>
      <c r="J17" s="83" t="e">
        <f t="shared" si="5"/>
        <v>#DIV/0!</v>
      </c>
      <c r="K17" s="84" t="e">
        <f t="shared" si="6"/>
        <v>#DIV/0!</v>
      </c>
      <c r="L17" s="207" t="e">
        <f t="shared" si="7"/>
        <v>#DIV/0!</v>
      </c>
      <c r="M17" s="85">
        <f t="shared" si="8"/>
        <v>0</v>
      </c>
      <c r="N17" s="83" t="e">
        <f t="shared" si="9"/>
        <v>#DIV/0!</v>
      </c>
      <c r="O17" s="84" t="e">
        <f t="shared" si="10"/>
        <v>#DIV/0!</v>
      </c>
      <c r="P17" s="207" t="e">
        <f t="shared" si="11"/>
        <v>#DIV/0!</v>
      </c>
    </row>
    <row r="18" spans="1:16" s="108" customFormat="1" ht="20.25">
      <c r="A18" s="106"/>
      <c r="B18" s="107"/>
      <c r="C18" s="107"/>
      <c r="D18" s="99"/>
      <c r="E18" s="85">
        <f t="shared" si="0"/>
        <v>0</v>
      </c>
      <c r="F18" s="83" t="e">
        <f t="shared" si="1"/>
        <v>#DIV/0!</v>
      </c>
      <c r="G18" s="84" t="e">
        <f t="shared" si="2"/>
        <v>#DIV/0!</v>
      </c>
      <c r="H18" s="207" t="e">
        <f t="shared" si="3"/>
        <v>#DIV/0!</v>
      </c>
      <c r="I18" s="85">
        <f t="shared" si="4"/>
        <v>0</v>
      </c>
      <c r="J18" s="83" t="e">
        <f t="shared" si="5"/>
        <v>#DIV/0!</v>
      </c>
      <c r="K18" s="84" t="e">
        <f t="shared" si="6"/>
        <v>#DIV/0!</v>
      </c>
      <c r="L18" s="207" t="e">
        <f t="shared" si="7"/>
        <v>#DIV/0!</v>
      </c>
      <c r="M18" s="85">
        <f t="shared" si="8"/>
        <v>0</v>
      </c>
      <c r="N18" s="83" t="e">
        <f t="shared" si="9"/>
        <v>#DIV/0!</v>
      </c>
      <c r="O18" s="84" t="e">
        <f t="shared" si="10"/>
        <v>#DIV/0!</v>
      </c>
      <c r="P18" s="207" t="e">
        <f t="shared" si="11"/>
        <v>#DIV/0!</v>
      </c>
    </row>
    <row r="19" spans="1:16" s="108" customFormat="1" ht="20.25">
      <c r="A19" s="106"/>
      <c r="B19" s="107"/>
      <c r="C19" s="107"/>
      <c r="D19" s="100"/>
      <c r="E19" s="85">
        <f t="shared" si="0"/>
        <v>0</v>
      </c>
      <c r="F19" s="83" t="e">
        <f t="shared" si="1"/>
        <v>#DIV/0!</v>
      </c>
      <c r="G19" s="84" t="e">
        <f t="shared" si="2"/>
        <v>#DIV/0!</v>
      </c>
      <c r="H19" s="207" t="e">
        <f t="shared" si="3"/>
        <v>#DIV/0!</v>
      </c>
      <c r="I19" s="85">
        <f t="shared" si="4"/>
        <v>0</v>
      </c>
      <c r="J19" s="83" t="e">
        <f t="shared" si="5"/>
        <v>#DIV/0!</v>
      </c>
      <c r="K19" s="84" t="e">
        <f t="shared" si="6"/>
        <v>#DIV/0!</v>
      </c>
      <c r="L19" s="207" t="e">
        <f t="shared" si="7"/>
        <v>#DIV/0!</v>
      </c>
      <c r="M19" s="85">
        <f t="shared" si="8"/>
        <v>0</v>
      </c>
      <c r="N19" s="83" t="e">
        <f t="shared" si="9"/>
        <v>#DIV/0!</v>
      </c>
      <c r="O19" s="84" t="e">
        <f t="shared" si="10"/>
        <v>#DIV/0!</v>
      </c>
      <c r="P19" s="207" t="e">
        <f t="shared" si="11"/>
        <v>#DIV/0!</v>
      </c>
    </row>
    <row r="20" spans="1:16" s="108" customFormat="1" ht="20.25">
      <c r="A20" s="106"/>
      <c r="B20" s="107"/>
      <c r="C20" s="107"/>
      <c r="D20" s="99"/>
      <c r="E20" s="85">
        <f t="shared" si="0"/>
        <v>0</v>
      </c>
      <c r="F20" s="83" t="e">
        <f t="shared" si="1"/>
        <v>#DIV/0!</v>
      </c>
      <c r="G20" s="84" t="e">
        <f t="shared" si="2"/>
        <v>#DIV/0!</v>
      </c>
      <c r="H20" s="207" t="e">
        <f t="shared" si="3"/>
        <v>#DIV/0!</v>
      </c>
      <c r="I20" s="85">
        <f t="shared" si="4"/>
        <v>0</v>
      </c>
      <c r="J20" s="83" t="e">
        <f t="shared" si="5"/>
        <v>#DIV/0!</v>
      </c>
      <c r="K20" s="84" t="e">
        <f t="shared" si="6"/>
        <v>#DIV/0!</v>
      </c>
      <c r="L20" s="207" t="e">
        <f t="shared" si="7"/>
        <v>#DIV/0!</v>
      </c>
      <c r="M20" s="85">
        <f t="shared" si="8"/>
        <v>0</v>
      </c>
      <c r="N20" s="83" t="e">
        <f t="shared" si="9"/>
        <v>#DIV/0!</v>
      </c>
      <c r="O20" s="84" t="e">
        <f t="shared" si="10"/>
        <v>#DIV/0!</v>
      </c>
      <c r="P20" s="207" t="e">
        <f t="shared" si="11"/>
        <v>#DIV/0!</v>
      </c>
    </row>
    <row r="21" spans="1:16" s="108" customFormat="1" ht="20.25">
      <c r="A21" s="106"/>
      <c r="B21" s="107"/>
      <c r="C21" s="107"/>
      <c r="D21" s="100"/>
      <c r="E21" s="85">
        <f t="shared" si="0"/>
        <v>0</v>
      </c>
      <c r="F21" s="83" t="e">
        <f t="shared" si="1"/>
        <v>#DIV/0!</v>
      </c>
      <c r="G21" s="84" t="e">
        <f t="shared" si="2"/>
        <v>#DIV/0!</v>
      </c>
      <c r="H21" s="207" t="e">
        <f t="shared" si="3"/>
        <v>#DIV/0!</v>
      </c>
      <c r="I21" s="85">
        <f t="shared" si="4"/>
        <v>0</v>
      </c>
      <c r="J21" s="83" t="e">
        <f t="shared" si="5"/>
        <v>#DIV/0!</v>
      </c>
      <c r="K21" s="84" t="e">
        <f t="shared" si="6"/>
        <v>#DIV/0!</v>
      </c>
      <c r="L21" s="207" t="e">
        <f t="shared" si="7"/>
        <v>#DIV/0!</v>
      </c>
      <c r="M21" s="85">
        <f t="shared" si="8"/>
        <v>0</v>
      </c>
      <c r="N21" s="83" t="e">
        <f t="shared" si="9"/>
        <v>#DIV/0!</v>
      </c>
      <c r="O21" s="84" t="e">
        <f t="shared" si="10"/>
        <v>#DIV/0!</v>
      </c>
      <c r="P21" s="207" t="e">
        <f t="shared" si="11"/>
        <v>#DIV/0!</v>
      </c>
    </row>
    <row r="22" spans="1:16" s="108" customFormat="1" ht="20.25">
      <c r="A22" s="112"/>
      <c r="B22" s="107"/>
      <c r="C22" s="107"/>
      <c r="D22" s="99"/>
      <c r="E22" s="85">
        <f t="shared" si="0"/>
        <v>0</v>
      </c>
      <c r="F22" s="83" t="e">
        <f t="shared" si="1"/>
        <v>#DIV/0!</v>
      </c>
      <c r="G22" s="84" t="e">
        <f t="shared" si="2"/>
        <v>#DIV/0!</v>
      </c>
      <c r="H22" s="207" t="e">
        <f t="shared" si="3"/>
        <v>#DIV/0!</v>
      </c>
      <c r="I22" s="85">
        <f t="shared" si="4"/>
        <v>0</v>
      </c>
      <c r="J22" s="83" t="e">
        <f t="shared" si="5"/>
        <v>#DIV/0!</v>
      </c>
      <c r="K22" s="84" t="e">
        <f t="shared" si="6"/>
        <v>#DIV/0!</v>
      </c>
      <c r="L22" s="207" t="e">
        <f t="shared" si="7"/>
        <v>#DIV/0!</v>
      </c>
      <c r="M22" s="85">
        <f t="shared" si="8"/>
        <v>0</v>
      </c>
      <c r="N22" s="83" t="e">
        <f t="shared" si="9"/>
        <v>#DIV/0!</v>
      </c>
      <c r="O22" s="84" t="e">
        <f t="shared" si="10"/>
        <v>#DIV/0!</v>
      </c>
      <c r="P22" s="207" t="e">
        <f t="shared" si="11"/>
        <v>#DIV/0!</v>
      </c>
    </row>
    <row r="23" spans="1:16" s="108" customFormat="1" ht="20.25">
      <c r="A23" s="106"/>
      <c r="B23" s="107"/>
      <c r="C23" s="107"/>
      <c r="D23" s="99"/>
      <c r="E23" s="85">
        <f t="shared" si="0"/>
        <v>0</v>
      </c>
      <c r="F23" s="83" t="e">
        <f t="shared" si="1"/>
        <v>#DIV/0!</v>
      </c>
      <c r="G23" s="84" t="e">
        <f t="shared" si="2"/>
        <v>#DIV/0!</v>
      </c>
      <c r="H23" s="207" t="e">
        <f t="shared" si="3"/>
        <v>#DIV/0!</v>
      </c>
      <c r="I23" s="85">
        <f t="shared" si="4"/>
        <v>0</v>
      </c>
      <c r="J23" s="83" t="e">
        <f t="shared" si="5"/>
        <v>#DIV/0!</v>
      </c>
      <c r="K23" s="84" t="e">
        <f t="shared" si="6"/>
        <v>#DIV/0!</v>
      </c>
      <c r="L23" s="207" t="e">
        <f t="shared" si="7"/>
        <v>#DIV/0!</v>
      </c>
      <c r="M23" s="85">
        <f t="shared" si="8"/>
        <v>0</v>
      </c>
      <c r="N23" s="83" t="e">
        <f t="shared" si="9"/>
        <v>#DIV/0!</v>
      </c>
      <c r="O23" s="84" t="e">
        <f t="shared" si="10"/>
        <v>#DIV/0!</v>
      </c>
      <c r="P23" s="207" t="e">
        <f t="shared" si="11"/>
        <v>#DIV/0!</v>
      </c>
    </row>
    <row r="24" spans="1:16" s="108" customFormat="1" ht="20.25">
      <c r="A24" s="106"/>
      <c r="B24" s="107"/>
      <c r="C24" s="107"/>
      <c r="D24" s="99"/>
      <c r="E24" s="85">
        <f t="shared" si="0"/>
        <v>0</v>
      </c>
      <c r="F24" s="83" t="e">
        <f t="shared" si="1"/>
        <v>#DIV/0!</v>
      </c>
      <c r="G24" s="84" t="e">
        <f t="shared" si="2"/>
        <v>#DIV/0!</v>
      </c>
      <c r="H24" s="207" t="e">
        <f t="shared" si="3"/>
        <v>#DIV/0!</v>
      </c>
      <c r="I24" s="85">
        <f t="shared" si="4"/>
        <v>0</v>
      </c>
      <c r="J24" s="83" t="e">
        <f t="shared" si="5"/>
        <v>#DIV/0!</v>
      </c>
      <c r="K24" s="84" t="e">
        <f t="shared" si="6"/>
        <v>#DIV/0!</v>
      </c>
      <c r="L24" s="207" t="e">
        <f t="shared" si="7"/>
        <v>#DIV/0!</v>
      </c>
      <c r="M24" s="85">
        <f t="shared" si="8"/>
        <v>0</v>
      </c>
      <c r="N24" s="83" t="e">
        <f t="shared" si="9"/>
        <v>#DIV/0!</v>
      </c>
      <c r="O24" s="84" t="e">
        <f t="shared" si="10"/>
        <v>#DIV/0!</v>
      </c>
      <c r="P24" s="207" t="e">
        <f t="shared" si="11"/>
        <v>#DIV/0!</v>
      </c>
    </row>
    <row r="25" spans="1:16" s="108" customFormat="1" ht="20.25">
      <c r="A25" s="113"/>
      <c r="B25" s="107"/>
      <c r="C25" s="107"/>
      <c r="D25" s="62"/>
      <c r="E25" s="85">
        <f t="shared" si="0"/>
        <v>0</v>
      </c>
      <c r="F25" s="83" t="e">
        <f t="shared" si="1"/>
        <v>#DIV/0!</v>
      </c>
      <c r="G25" s="84" t="e">
        <f t="shared" si="2"/>
        <v>#DIV/0!</v>
      </c>
      <c r="H25" s="207" t="e">
        <f t="shared" si="3"/>
        <v>#DIV/0!</v>
      </c>
      <c r="I25" s="85">
        <f t="shared" si="4"/>
        <v>0</v>
      </c>
      <c r="J25" s="83" t="e">
        <f t="shared" si="5"/>
        <v>#DIV/0!</v>
      </c>
      <c r="K25" s="84" t="e">
        <f t="shared" si="6"/>
        <v>#DIV/0!</v>
      </c>
      <c r="L25" s="207" t="e">
        <f t="shared" si="7"/>
        <v>#DIV/0!</v>
      </c>
      <c r="M25" s="85">
        <f t="shared" si="8"/>
        <v>0</v>
      </c>
      <c r="N25" s="83" t="e">
        <f t="shared" si="9"/>
        <v>#DIV/0!</v>
      </c>
      <c r="O25" s="84" t="e">
        <f t="shared" si="10"/>
        <v>#DIV/0!</v>
      </c>
      <c r="P25" s="207" t="e">
        <f t="shared" si="11"/>
        <v>#DIV/0!</v>
      </c>
    </row>
    <row r="26" spans="1:16" s="108" customFormat="1" ht="20.25">
      <c r="A26" s="106"/>
      <c r="B26" s="107"/>
      <c r="C26" s="107"/>
      <c r="D26" s="99"/>
      <c r="E26" s="85">
        <f t="shared" si="0"/>
        <v>0</v>
      </c>
      <c r="F26" s="83" t="e">
        <f t="shared" si="1"/>
        <v>#DIV/0!</v>
      </c>
      <c r="G26" s="84" t="e">
        <f t="shared" si="2"/>
        <v>#DIV/0!</v>
      </c>
      <c r="H26" s="207" t="e">
        <f t="shared" si="3"/>
        <v>#DIV/0!</v>
      </c>
      <c r="I26" s="85">
        <f t="shared" si="4"/>
        <v>0</v>
      </c>
      <c r="J26" s="83" t="e">
        <f t="shared" si="5"/>
        <v>#DIV/0!</v>
      </c>
      <c r="K26" s="84" t="e">
        <f t="shared" si="6"/>
        <v>#DIV/0!</v>
      </c>
      <c r="L26" s="207" t="e">
        <f t="shared" si="7"/>
        <v>#DIV/0!</v>
      </c>
      <c r="M26" s="85">
        <f t="shared" si="8"/>
        <v>0</v>
      </c>
      <c r="N26" s="83" t="e">
        <f t="shared" si="9"/>
        <v>#DIV/0!</v>
      </c>
      <c r="O26" s="84" t="e">
        <f t="shared" si="10"/>
        <v>#DIV/0!</v>
      </c>
      <c r="P26" s="207" t="e">
        <f t="shared" si="11"/>
        <v>#DIV/0!</v>
      </c>
    </row>
    <row r="27" spans="1:16" s="108" customFormat="1" ht="21" thickBot="1">
      <c r="A27" s="114"/>
      <c r="B27" s="107"/>
      <c r="C27" s="107"/>
      <c r="D27" s="99"/>
      <c r="E27" s="85">
        <f t="shared" si="0"/>
        <v>0</v>
      </c>
      <c r="F27" s="83" t="e">
        <f t="shared" si="1"/>
        <v>#DIV/0!</v>
      </c>
      <c r="G27" s="84" t="e">
        <f t="shared" si="2"/>
        <v>#DIV/0!</v>
      </c>
      <c r="H27" s="207" t="e">
        <f t="shared" si="3"/>
        <v>#DIV/0!</v>
      </c>
      <c r="I27" s="85">
        <f t="shared" si="4"/>
        <v>0</v>
      </c>
      <c r="J27" s="83" t="e">
        <f t="shared" si="5"/>
        <v>#DIV/0!</v>
      </c>
      <c r="K27" s="84" t="e">
        <f t="shared" si="6"/>
        <v>#DIV/0!</v>
      </c>
      <c r="L27" s="207" t="e">
        <f t="shared" si="7"/>
        <v>#DIV/0!</v>
      </c>
      <c r="M27" s="85">
        <f t="shared" si="8"/>
        <v>0</v>
      </c>
      <c r="N27" s="83" t="e">
        <f t="shared" si="9"/>
        <v>#DIV/0!</v>
      </c>
      <c r="O27" s="84" t="e">
        <f t="shared" si="10"/>
        <v>#DIV/0!</v>
      </c>
      <c r="P27" s="207" t="e">
        <f t="shared" si="11"/>
        <v>#DIV/0!</v>
      </c>
    </row>
    <row r="28" spans="1:16" s="108" customFormat="1" ht="20.25">
      <c r="A28" s="115"/>
      <c r="B28" s="107"/>
      <c r="C28" s="107"/>
      <c r="D28" s="99"/>
      <c r="E28" s="85">
        <f t="shared" si="0"/>
        <v>0</v>
      </c>
      <c r="F28" s="83" t="e">
        <f t="shared" si="1"/>
        <v>#DIV/0!</v>
      </c>
      <c r="G28" s="84" t="e">
        <f t="shared" si="2"/>
        <v>#DIV/0!</v>
      </c>
      <c r="H28" s="207" t="e">
        <f t="shared" si="3"/>
        <v>#DIV/0!</v>
      </c>
      <c r="I28" s="85">
        <f t="shared" si="4"/>
        <v>0</v>
      </c>
      <c r="J28" s="83" t="e">
        <f t="shared" si="5"/>
        <v>#DIV/0!</v>
      </c>
      <c r="K28" s="84" t="e">
        <f t="shared" si="6"/>
        <v>#DIV/0!</v>
      </c>
      <c r="L28" s="207" t="e">
        <f t="shared" si="7"/>
        <v>#DIV/0!</v>
      </c>
      <c r="M28" s="85">
        <f t="shared" si="8"/>
        <v>0</v>
      </c>
      <c r="N28" s="83" t="e">
        <f t="shared" si="9"/>
        <v>#DIV/0!</v>
      </c>
      <c r="O28" s="84" t="e">
        <f t="shared" si="10"/>
        <v>#DIV/0!</v>
      </c>
      <c r="P28" s="207" t="e">
        <f t="shared" si="11"/>
        <v>#DIV/0!</v>
      </c>
    </row>
    <row r="29" spans="1:16" ht="20.25">
      <c r="A29" s="108"/>
      <c r="B29" s="107"/>
      <c r="C29" s="107"/>
      <c r="D29" s="99"/>
      <c r="E29" s="85">
        <f t="shared" si="0"/>
        <v>0</v>
      </c>
      <c r="F29" s="83" t="e">
        <f t="shared" si="1"/>
        <v>#DIV/0!</v>
      </c>
      <c r="G29" s="84" t="e">
        <f t="shared" si="2"/>
        <v>#DIV/0!</v>
      </c>
      <c r="H29" s="207" t="e">
        <f t="shared" si="3"/>
        <v>#DIV/0!</v>
      </c>
      <c r="I29" s="85">
        <f t="shared" si="4"/>
        <v>0</v>
      </c>
      <c r="J29" s="83" t="e">
        <f t="shared" si="5"/>
        <v>#DIV/0!</v>
      </c>
      <c r="K29" s="84" t="e">
        <f t="shared" si="6"/>
        <v>#DIV/0!</v>
      </c>
      <c r="L29" s="207" t="e">
        <f t="shared" si="7"/>
        <v>#DIV/0!</v>
      </c>
      <c r="M29" s="85">
        <f t="shared" si="8"/>
        <v>0</v>
      </c>
      <c r="N29" s="83" t="e">
        <f t="shared" si="9"/>
        <v>#DIV/0!</v>
      </c>
      <c r="O29" s="84" t="e">
        <f t="shared" si="10"/>
        <v>#DIV/0!</v>
      </c>
      <c r="P29" s="207" t="e">
        <f t="shared" si="11"/>
        <v>#DIV/0!</v>
      </c>
    </row>
    <row r="30" spans="1:16" ht="20.25">
      <c r="A30" s="116"/>
      <c r="B30" s="107"/>
      <c r="C30" s="107"/>
      <c r="D30" s="99"/>
      <c r="E30" s="85">
        <f t="shared" si="0"/>
        <v>0</v>
      </c>
      <c r="F30" s="83" t="e">
        <f t="shared" si="1"/>
        <v>#DIV/0!</v>
      </c>
      <c r="G30" s="84" t="e">
        <f t="shared" si="2"/>
        <v>#DIV/0!</v>
      </c>
      <c r="H30" s="207" t="e">
        <f t="shared" si="3"/>
        <v>#DIV/0!</v>
      </c>
      <c r="I30" s="85">
        <f t="shared" si="4"/>
        <v>0</v>
      </c>
      <c r="J30" s="83" t="e">
        <f t="shared" si="5"/>
        <v>#DIV/0!</v>
      </c>
      <c r="K30" s="84" t="e">
        <f t="shared" si="6"/>
        <v>#DIV/0!</v>
      </c>
      <c r="L30" s="207" t="e">
        <f t="shared" si="7"/>
        <v>#DIV/0!</v>
      </c>
      <c r="M30" s="85">
        <f t="shared" si="8"/>
        <v>0</v>
      </c>
      <c r="N30" s="83" t="e">
        <f t="shared" si="9"/>
        <v>#DIV/0!</v>
      </c>
      <c r="O30" s="84" t="e">
        <f t="shared" si="10"/>
        <v>#DIV/0!</v>
      </c>
      <c r="P30" s="207" t="e">
        <f t="shared" si="11"/>
        <v>#DIV/0!</v>
      </c>
    </row>
  </sheetData>
  <sheetProtection/>
  <mergeCells count="1">
    <mergeCell ref="B1:O2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75" zoomScaleNormal="75" zoomScalePageLayoutView="0" workbookViewId="0" topLeftCell="A1">
      <selection activeCell="D6" sqref="D6"/>
    </sheetView>
  </sheetViews>
  <sheetFormatPr defaultColWidth="10.8515625" defaultRowHeight="12.75"/>
  <cols>
    <col min="1" max="1" width="6.140625" style="66" customWidth="1"/>
    <col min="2" max="2" width="16.00390625" style="66" customWidth="1"/>
    <col min="3" max="3" width="11.00390625" style="66" customWidth="1"/>
    <col min="4" max="4" width="10.421875" style="66" customWidth="1"/>
    <col min="5" max="6" width="12.28125" style="66" customWidth="1"/>
    <col min="7" max="7" width="13.00390625" style="66" customWidth="1"/>
    <col min="8" max="8" width="11.7109375" style="66" customWidth="1"/>
    <col min="9" max="9" width="9.8515625" style="66" customWidth="1"/>
    <col min="10" max="10" width="8.8515625" style="66" customWidth="1"/>
    <col min="11" max="11" width="9.7109375" style="66" customWidth="1"/>
    <col min="12" max="14" width="10.8515625" style="66" customWidth="1"/>
    <col min="15" max="17" width="11.28125" style="66" customWidth="1"/>
    <col min="18" max="18" width="10.8515625" style="66" customWidth="1"/>
    <col min="19" max="20" width="11.28125" style="66" customWidth="1"/>
    <col min="21" max="16384" width="10.8515625" style="66" customWidth="1"/>
  </cols>
  <sheetData>
    <row r="1" spans="1:20" s="119" customFormat="1" ht="48.75" customHeight="1">
      <c r="A1" s="67" t="s">
        <v>74</v>
      </c>
      <c r="B1" s="278" t="s">
        <v>73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</row>
    <row r="2" spans="2:20" ht="45.75" customHeight="1" thickBot="1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5:20" ht="15.75" thickBot="1">
      <c r="E3" s="280" t="s">
        <v>52</v>
      </c>
      <c r="F3" s="281"/>
      <c r="G3" s="281"/>
      <c r="H3" s="281"/>
      <c r="I3" s="281"/>
      <c r="J3" s="281"/>
      <c r="K3" s="281"/>
      <c r="L3" s="282"/>
      <c r="M3" s="280" t="s">
        <v>53</v>
      </c>
      <c r="N3" s="281"/>
      <c r="O3" s="281"/>
      <c r="P3" s="281"/>
      <c r="Q3" s="281"/>
      <c r="R3" s="281"/>
      <c r="S3" s="281"/>
      <c r="T3" s="282"/>
    </row>
    <row r="4" spans="1:21" s="68" customFormat="1" ht="216">
      <c r="A4" s="93" t="s">
        <v>82</v>
      </c>
      <c r="B4" s="70" t="s">
        <v>20</v>
      </c>
      <c r="C4" s="70" t="s">
        <v>21</v>
      </c>
      <c r="D4" s="72" t="s">
        <v>54</v>
      </c>
      <c r="E4" s="73" t="s">
        <v>168</v>
      </c>
      <c r="F4" s="74" t="s">
        <v>169</v>
      </c>
      <c r="G4" s="74" t="s">
        <v>170</v>
      </c>
      <c r="H4" s="74" t="s">
        <v>224</v>
      </c>
      <c r="I4" s="73" t="s">
        <v>171</v>
      </c>
      <c r="J4" s="70" t="s">
        <v>169</v>
      </c>
      <c r="K4" s="74" t="s">
        <v>164</v>
      </c>
      <c r="L4" s="74" t="s">
        <v>224</v>
      </c>
      <c r="M4" s="72" t="s">
        <v>165</v>
      </c>
      <c r="N4" s="59" t="s">
        <v>15</v>
      </c>
      <c r="O4" s="70" t="s">
        <v>169</v>
      </c>
      <c r="P4" s="70" t="s">
        <v>166</v>
      </c>
      <c r="Q4" s="77" t="s">
        <v>223</v>
      </c>
      <c r="R4" s="59" t="s">
        <v>171</v>
      </c>
      <c r="S4" s="70" t="s">
        <v>169</v>
      </c>
      <c r="T4" s="70" t="s">
        <v>27</v>
      </c>
      <c r="U4" s="77" t="s">
        <v>223</v>
      </c>
    </row>
    <row r="5" spans="1:21" s="86" customFormat="1" ht="18">
      <c r="A5" s="209">
        <v>1</v>
      </c>
      <c r="B5" s="210" t="s">
        <v>287</v>
      </c>
      <c r="C5" s="210" t="s">
        <v>288</v>
      </c>
      <c r="D5" s="211">
        <v>10</v>
      </c>
      <c r="E5" s="80">
        <f>D5*1</f>
        <v>10</v>
      </c>
      <c r="F5" s="96">
        <f>20*3600/(E5*1000)</f>
        <v>7.2</v>
      </c>
      <c r="G5" s="212">
        <f>420/F5</f>
        <v>58.33333333333333</v>
      </c>
      <c r="H5" s="95">
        <f>G5/12</f>
        <v>4.861111111111111</v>
      </c>
      <c r="I5" s="80">
        <f>D5*0.65</f>
        <v>6.5</v>
      </c>
      <c r="J5" s="96">
        <f>20*3600/(I5*1000)</f>
        <v>11.076923076923077</v>
      </c>
      <c r="K5" s="212">
        <f>240/J5</f>
        <v>21.666666666666668</v>
      </c>
      <c r="L5" s="95">
        <f>K5/12</f>
        <v>1.8055555555555556</v>
      </c>
      <c r="M5" s="211">
        <f>D5</f>
        <v>10</v>
      </c>
      <c r="N5" s="257">
        <f>M5*0.85</f>
        <v>8.5</v>
      </c>
      <c r="O5" s="258">
        <f>20*3600/(E5*1000)</f>
        <v>7.2</v>
      </c>
      <c r="P5" s="259">
        <f>420/O5</f>
        <v>58.33333333333333</v>
      </c>
      <c r="Q5" s="260">
        <f>P5/12</f>
        <v>4.861111111111111</v>
      </c>
      <c r="R5" s="257">
        <f>D5*0.65</f>
        <v>6.5</v>
      </c>
      <c r="S5" s="258">
        <f>20*3600/(R5*1000)</f>
        <v>11.076923076923077</v>
      </c>
      <c r="T5" s="259">
        <f>240/S5</f>
        <v>21.666666666666668</v>
      </c>
      <c r="U5" s="260">
        <f>T5/12</f>
        <v>1.8055555555555556</v>
      </c>
    </row>
    <row r="6" spans="1:21" s="86" customFormat="1" ht="18">
      <c r="A6" s="78">
        <v>1</v>
      </c>
      <c r="B6" s="62" t="s">
        <v>173</v>
      </c>
      <c r="C6" s="62" t="s">
        <v>293</v>
      </c>
      <c r="D6" s="60">
        <v>10.6</v>
      </c>
      <c r="E6" s="80">
        <f aca="true" t="shared" si="0" ref="E6:E29">D6*1</f>
        <v>10.6</v>
      </c>
      <c r="F6" s="96">
        <f aca="true" t="shared" si="1" ref="F6:F29">20*3600/(E6*1000)</f>
        <v>6.7924528301886795</v>
      </c>
      <c r="G6" s="212">
        <f aca="true" t="shared" si="2" ref="G6:G29">420/F6</f>
        <v>61.83333333333333</v>
      </c>
      <c r="H6" s="95">
        <f aca="true" t="shared" si="3" ref="H6:H29">G6/12</f>
        <v>5.152777777777778</v>
      </c>
      <c r="I6" s="80">
        <f aca="true" t="shared" si="4" ref="I6:I29">D6*0.65</f>
        <v>6.89</v>
      </c>
      <c r="J6" s="96">
        <f aca="true" t="shared" si="5" ref="J6:J29">20*3600/(I6*1000)</f>
        <v>10.449927431059507</v>
      </c>
      <c r="K6" s="212">
        <f aca="true" t="shared" si="6" ref="K6:K29">240/J6</f>
        <v>22.966666666666665</v>
      </c>
      <c r="L6" s="95">
        <f aca="true" t="shared" si="7" ref="L6:L29">K6/12</f>
        <v>1.9138888888888888</v>
      </c>
      <c r="M6" s="211">
        <f aca="true" t="shared" si="8" ref="M6:M29">D6</f>
        <v>10.6</v>
      </c>
      <c r="N6" s="257">
        <f aca="true" t="shared" si="9" ref="N6:N29">M6*0.85</f>
        <v>9.01</v>
      </c>
      <c r="O6" s="258">
        <f aca="true" t="shared" si="10" ref="O6:O29">20*3600/(E6*1000)</f>
        <v>6.7924528301886795</v>
      </c>
      <c r="P6" s="259">
        <f aca="true" t="shared" si="11" ref="P6:P29">420/O6</f>
        <v>61.83333333333333</v>
      </c>
      <c r="Q6" s="260">
        <f aca="true" t="shared" si="12" ref="Q6:Q29">P6/12</f>
        <v>5.152777777777778</v>
      </c>
      <c r="R6" s="257">
        <f aca="true" t="shared" si="13" ref="R6:R29">D6*0.65</f>
        <v>6.89</v>
      </c>
      <c r="S6" s="258">
        <f aca="true" t="shared" si="14" ref="S6:S29">20*3600/(R6*1000)</f>
        <v>10.449927431059507</v>
      </c>
      <c r="T6" s="259">
        <f aca="true" t="shared" si="15" ref="T6:T29">240/S6</f>
        <v>22.966666666666665</v>
      </c>
      <c r="U6" s="260">
        <f aca="true" t="shared" si="16" ref="U6:U29">T6/12</f>
        <v>1.9138888888888888</v>
      </c>
    </row>
    <row r="7" spans="1:21" s="86" customFormat="1" ht="18">
      <c r="A7" s="78">
        <v>1</v>
      </c>
      <c r="B7" s="62" t="s">
        <v>93</v>
      </c>
      <c r="C7" s="62" t="s">
        <v>94</v>
      </c>
      <c r="D7" s="60">
        <v>10.1</v>
      </c>
      <c r="E7" s="80">
        <f t="shared" si="0"/>
        <v>10.1</v>
      </c>
      <c r="F7" s="96">
        <f t="shared" si="1"/>
        <v>7.128712871287129</v>
      </c>
      <c r="G7" s="212">
        <f t="shared" si="2"/>
        <v>58.916666666666664</v>
      </c>
      <c r="H7" s="95">
        <f t="shared" si="3"/>
        <v>4.909722222222222</v>
      </c>
      <c r="I7" s="80">
        <f t="shared" si="4"/>
        <v>6.565</v>
      </c>
      <c r="J7" s="96">
        <f t="shared" si="5"/>
        <v>10.967250571210966</v>
      </c>
      <c r="K7" s="212">
        <f t="shared" si="6"/>
        <v>21.883333333333336</v>
      </c>
      <c r="L7" s="95">
        <f t="shared" si="7"/>
        <v>1.8236111111111113</v>
      </c>
      <c r="M7" s="211">
        <f t="shared" si="8"/>
        <v>10.1</v>
      </c>
      <c r="N7" s="257">
        <f t="shared" si="9"/>
        <v>8.584999999999999</v>
      </c>
      <c r="O7" s="258">
        <f t="shared" si="10"/>
        <v>7.128712871287129</v>
      </c>
      <c r="P7" s="259">
        <f t="shared" si="11"/>
        <v>58.916666666666664</v>
      </c>
      <c r="Q7" s="260">
        <f t="shared" si="12"/>
        <v>4.909722222222222</v>
      </c>
      <c r="R7" s="257">
        <f t="shared" si="13"/>
        <v>6.565</v>
      </c>
      <c r="S7" s="258">
        <f t="shared" si="14"/>
        <v>10.967250571210966</v>
      </c>
      <c r="T7" s="259">
        <f t="shared" si="15"/>
        <v>21.883333333333336</v>
      </c>
      <c r="U7" s="260">
        <f t="shared" si="16"/>
        <v>1.8236111111111113</v>
      </c>
    </row>
    <row r="8" spans="1:21" s="86" customFormat="1" ht="18">
      <c r="A8" s="78">
        <v>1</v>
      </c>
      <c r="B8" s="62" t="s">
        <v>95</v>
      </c>
      <c r="C8" s="62" t="s">
        <v>96</v>
      </c>
      <c r="D8" s="60">
        <v>10.8</v>
      </c>
      <c r="E8" s="80">
        <f t="shared" si="0"/>
        <v>10.8</v>
      </c>
      <c r="F8" s="96">
        <f t="shared" si="1"/>
        <v>6.666666666666667</v>
      </c>
      <c r="G8" s="212">
        <f t="shared" si="2"/>
        <v>63</v>
      </c>
      <c r="H8" s="95">
        <f t="shared" si="3"/>
        <v>5.25</v>
      </c>
      <c r="I8" s="80">
        <f t="shared" si="4"/>
        <v>7.0200000000000005</v>
      </c>
      <c r="J8" s="96">
        <f t="shared" si="5"/>
        <v>10.256410256410255</v>
      </c>
      <c r="K8" s="212">
        <f t="shared" si="6"/>
        <v>23.400000000000002</v>
      </c>
      <c r="L8" s="95">
        <f t="shared" si="7"/>
        <v>1.9500000000000002</v>
      </c>
      <c r="M8" s="211">
        <f t="shared" si="8"/>
        <v>10.8</v>
      </c>
      <c r="N8" s="257">
        <f t="shared" si="9"/>
        <v>9.18</v>
      </c>
      <c r="O8" s="258">
        <f t="shared" si="10"/>
        <v>6.666666666666667</v>
      </c>
      <c r="P8" s="259">
        <f t="shared" si="11"/>
        <v>63</v>
      </c>
      <c r="Q8" s="260">
        <f t="shared" si="12"/>
        <v>5.25</v>
      </c>
      <c r="R8" s="257">
        <f t="shared" si="13"/>
        <v>7.0200000000000005</v>
      </c>
      <c r="S8" s="258">
        <f t="shared" si="14"/>
        <v>10.256410256410255</v>
      </c>
      <c r="T8" s="259">
        <f t="shared" si="15"/>
        <v>23.400000000000002</v>
      </c>
      <c r="U8" s="260">
        <f t="shared" si="16"/>
        <v>1.9500000000000002</v>
      </c>
    </row>
    <row r="9" spans="1:21" s="86" customFormat="1" ht="18">
      <c r="A9" s="209">
        <v>2</v>
      </c>
      <c r="B9" s="213" t="s">
        <v>83</v>
      </c>
      <c r="C9" s="213" t="s">
        <v>84</v>
      </c>
      <c r="D9" s="211">
        <v>11.3</v>
      </c>
      <c r="E9" s="80">
        <f t="shared" si="0"/>
        <v>11.3</v>
      </c>
      <c r="F9" s="96">
        <f t="shared" si="1"/>
        <v>6.371681415929204</v>
      </c>
      <c r="G9" s="212">
        <f t="shared" si="2"/>
        <v>65.91666666666667</v>
      </c>
      <c r="H9" s="95">
        <f t="shared" si="3"/>
        <v>5.493055555555556</v>
      </c>
      <c r="I9" s="80">
        <f t="shared" si="4"/>
        <v>7.345000000000001</v>
      </c>
      <c r="J9" s="96">
        <f t="shared" si="5"/>
        <v>9.802586793737236</v>
      </c>
      <c r="K9" s="212">
        <f t="shared" si="6"/>
        <v>24.483333333333334</v>
      </c>
      <c r="L9" s="95">
        <f t="shared" si="7"/>
        <v>2.040277777777778</v>
      </c>
      <c r="M9" s="211">
        <f t="shared" si="8"/>
        <v>11.3</v>
      </c>
      <c r="N9" s="257">
        <f t="shared" si="9"/>
        <v>9.605</v>
      </c>
      <c r="O9" s="258">
        <f t="shared" si="10"/>
        <v>6.371681415929204</v>
      </c>
      <c r="P9" s="259">
        <f t="shared" si="11"/>
        <v>65.91666666666667</v>
      </c>
      <c r="Q9" s="260">
        <f t="shared" si="12"/>
        <v>5.493055555555556</v>
      </c>
      <c r="R9" s="257">
        <f t="shared" si="13"/>
        <v>7.345000000000001</v>
      </c>
      <c r="S9" s="258">
        <f t="shared" si="14"/>
        <v>9.802586793737236</v>
      </c>
      <c r="T9" s="259">
        <f t="shared" si="15"/>
        <v>24.483333333333334</v>
      </c>
      <c r="U9" s="260">
        <f t="shared" si="16"/>
        <v>2.040277777777778</v>
      </c>
    </row>
    <row r="10" spans="1:21" s="86" customFormat="1" ht="18">
      <c r="A10" s="78">
        <v>2</v>
      </c>
      <c r="B10" s="62" t="s">
        <v>285</v>
      </c>
      <c r="C10" s="62" t="s">
        <v>286</v>
      </c>
      <c r="D10" s="60">
        <v>11.5</v>
      </c>
      <c r="E10" s="80">
        <f t="shared" si="0"/>
        <v>11.5</v>
      </c>
      <c r="F10" s="96">
        <f t="shared" si="1"/>
        <v>6.260869565217392</v>
      </c>
      <c r="G10" s="212">
        <f t="shared" si="2"/>
        <v>67.08333333333333</v>
      </c>
      <c r="H10" s="95">
        <f t="shared" si="3"/>
        <v>5.590277777777778</v>
      </c>
      <c r="I10" s="80">
        <f t="shared" si="4"/>
        <v>7.4750000000000005</v>
      </c>
      <c r="J10" s="96">
        <f t="shared" si="5"/>
        <v>9.63210702341137</v>
      </c>
      <c r="K10" s="212">
        <f t="shared" si="6"/>
        <v>24.916666666666668</v>
      </c>
      <c r="L10" s="95">
        <f t="shared" si="7"/>
        <v>2.076388888888889</v>
      </c>
      <c r="M10" s="211">
        <f t="shared" si="8"/>
        <v>11.5</v>
      </c>
      <c r="N10" s="257">
        <f t="shared" si="9"/>
        <v>9.775</v>
      </c>
      <c r="O10" s="258">
        <f t="shared" si="10"/>
        <v>6.260869565217392</v>
      </c>
      <c r="P10" s="259">
        <f t="shared" si="11"/>
        <v>67.08333333333333</v>
      </c>
      <c r="Q10" s="260">
        <f t="shared" si="12"/>
        <v>5.590277777777778</v>
      </c>
      <c r="R10" s="257">
        <f t="shared" si="13"/>
        <v>7.4750000000000005</v>
      </c>
      <c r="S10" s="258">
        <f t="shared" si="14"/>
        <v>9.63210702341137</v>
      </c>
      <c r="T10" s="259">
        <f t="shared" si="15"/>
        <v>24.916666666666668</v>
      </c>
      <c r="U10" s="260">
        <f t="shared" si="16"/>
        <v>2.076388888888889</v>
      </c>
    </row>
    <row r="11" spans="1:21" s="86" customFormat="1" ht="18">
      <c r="A11" s="78">
        <v>2</v>
      </c>
      <c r="B11" s="62" t="s">
        <v>289</v>
      </c>
      <c r="C11" s="62" t="s">
        <v>290</v>
      </c>
      <c r="D11" s="61">
        <v>11.5</v>
      </c>
      <c r="E11" s="80">
        <f t="shared" si="0"/>
        <v>11.5</v>
      </c>
      <c r="F11" s="96">
        <f t="shared" si="1"/>
        <v>6.260869565217392</v>
      </c>
      <c r="G11" s="212">
        <f t="shared" si="2"/>
        <v>67.08333333333333</v>
      </c>
      <c r="H11" s="95">
        <f t="shared" si="3"/>
        <v>5.590277777777778</v>
      </c>
      <c r="I11" s="80">
        <f t="shared" si="4"/>
        <v>7.4750000000000005</v>
      </c>
      <c r="J11" s="96">
        <f t="shared" si="5"/>
        <v>9.63210702341137</v>
      </c>
      <c r="K11" s="212">
        <f t="shared" si="6"/>
        <v>24.916666666666668</v>
      </c>
      <c r="L11" s="95">
        <f t="shared" si="7"/>
        <v>2.076388888888889</v>
      </c>
      <c r="M11" s="211">
        <f t="shared" si="8"/>
        <v>11.5</v>
      </c>
      <c r="N11" s="257">
        <f t="shared" si="9"/>
        <v>9.775</v>
      </c>
      <c r="O11" s="258">
        <f t="shared" si="10"/>
        <v>6.260869565217392</v>
      </c>
      <c r="P11" s="259">
        <f t="shared" si="11"/>
        <v>67.08333333333333</v>
      </c>
      <c r="Q11" s="260">
        <f t="shared" si="12"/>
        <v>5.590277777777778</v>
      </c>
      <c r="R11" s="257">
        <f t="shared" si="13"/>
        <v>7.4750000000000005</v>
      </c>
      <c r="S11" s="258">
        <f t="shared" si="14"/>
        <v>9.63210702341137</v>
      </c>
      <c r="T11" s="259">
        <f t="shared" si="15"/>
        <v>24.916666666666668</v>
      </c>
      <c r="U11" s="260">
        <f t="shared" si="16"/>
        <v>2.076388888888889</v>
      </c>
    </row>
    <row r="12" spans="1:21" s="86" customFormat="1" ht="18">
      <c r="A12" s="78">
        <v>2</v>
      </c>
      <c r="B12" s="62" t="s">
        <v>291</v>
      </c>
      <c r="C12" s="62" t="s">
        <v>292</v>
      </c>
      <c r="D12" s="60">
        <v>11.6</v>
      </c>
      <c r="E12" s="80">
        <f t="shared" si="0"/>
        <v>11.6</v>
      </c>
      <c r="F12" s="96">
        <f t="shared" si="1"/>
        <v>6.206896551724138</v>
      </c>
      <c r="G12" s="212">
        <f t="shared" si="2"/>
        <v>67.66666666666667</v>
      </c>
      <c r="H12" s="95">
        <f t="shared" si="3"/>
        <v>5.638888888888889</v>
      </c>
      <c r="I12" s="80">
        <f t="shared" si="4"/>
        <v>7.54</v>
      </c>
      <c r="J12" s="96">
        <f t="shared" si="5"/>
        <v>9.549071618037136</v>
      </c>
      <c r="K12" s="212">
        <f t="shared" si="6"/>
        <v>25.133333333333333</v>
      </c>
      <c r="L12" s="95">
        <f t="shared" si="7"/>
        <v>2.0944444444444446</v>
      </c>
      <c r="M12" s="211">
        <f t="shared" si="8"/>
        <v>11.6</v>
      </c>
      <c r="N12" s="257">
        <f t="shared" si="9"/>
        <v>9.86</v>
      </c>
      <c r="O12" s="258">
        <f t="shared" si="10"/>
        <v>6.206896551724138</v>
      </c>
      <c r="P12" s="259">
        <f t="shared" si="11"/>
        <v>67.66666666666667</v>
      </c>
      <c r="Q12" s="260">
        <f t="shared" si="12"/>
        <v>5.638888888888889</v>
      </c>
      <c r="R12" s="257">
        <f t="shared" si="13"/>
        <v>7.54</v>
      </c>
      <c r="S12" s="258">
        <f t="shared" si="14"/>
        <v>9.549071618037136</v>
      </c>
      <c r="T12" s="259">
        <f t="shared" si="15"/>
        <v>25.133333333333333</v>
      </c>
      <c r="U12" s="260">
        <f t="shared" si="16"/>
        <v>2.0944444444444446</v>
      </c>
    </row>
    <row r="13" spans="1:21" s="86" customFormat="1" ht="18">
      <c r="A13" s="78">
        <v>2</v>
      </c>
      <c r="B13" s="62" t="s">
        <v>296</v>
      </c>
      <c r="C13" s="62" t="s">
        <v>297</v>
      </c>
      <c r="D13" s="60">
        <v>11.1</v>
      </c>
      <c r="E13" s="80">
        <f t="shared" si="0"/>
        <v>11.1</v>
      </c>
      <c r="F13" s="96">
        <f t="shared" si="1"/>
        <v>6.486486486486487</v>
      </c>
      <c r="G13" s="212">
        <f t="shared" si="2"/>
        <v>64.75</v>
      </c>
      <c r="H13" s="95">
        <f t="shared" si="3"/>
        <v>5.395833333333333</v>
      </c>
      <c r="I13" s="80">
        <f t="shared" si="4"/>
        <v>7.215</v>
      </c>
      <c r="J13" s="96">
        <f t="shared" si="5"/>
        <v>9.97920997920998</v>
      </c>
      <c r="K13" s="212">
        <f t="shared" si="6"/>
        <v>24.049999999999997</v>
      </c>
      <c r="L13" s="95">
        <f t="shared" si="7"/>
        <v>2.0041666666666664</v>
      </c>
      <c r="M13" s="211">
        <f t="shared" si="8"/>
        <v>11.1</v>
      </c>
      <c r="N13" s="257">
        <f t="shared" si="9"/>
        <v>9.434999999999999</v>
      </c>
      <c r="O13" s="258">
        <f t="shared" si="10"/>
        <v>6.486486486486487</v>
      </c>
      <c r="P13" s="259">
        <f t="shared" si="11"/>
        <v>64.75</v>
      </c>
      <c r="Q13" s="260">
        <f t="shared" si="12"/>
        <v>5.395833333333333</v>
      </c>
      <c r="R13" s="257">
        <f t="shared" si="13"/>
        <v>7.215</v>
      </c>
      <c r="S13" s="258">
        <f t="shared" si="14"/>
        <v>9.97920997920998</v>
      </c>
      <c r="T13" s="259">
        <f t="shared" si="15"/>
        <v>24.049999999999997</v>
      </c>
      <c r="U13" s="260">
        <f t="shared" si="16"/>
        <v>2.0041666666666664</v>
      </c>
    </row>
    <row r="14" spans="1:21" s="86" customFormat="1" ht="18">
      <c r="A14" s="78">
        <v>2</v>
      </c>
      <c r="B14" s="62" t="s">
        <v>300</v>
      </c>
      <c r="C14" s="62" t="s">
        <v>301</v>
      </c>
      <c r="D14" s="60">
        <v>11.5</v>
      </c>
      <c r="E14" s="80">
        <f t="shared" si="0"/>
        <v>11.5</v>
      </c>
      <c r="F14" s="96">
        <f t="shared" si="1"/>
        <v>6.260869565217392</v>
      </c>
      <c r="G14" s="212">
        <f t="shared" si="2"/>
        <v>67.08333333333333</v>
      </c>
      <c r="H14" s="95">
        <f>G14/12</f>
        <v>5.590277777777778</v>
      </c>
      <c r="I14" s="80">
        <f t="shared" si="4"/>
        <v>7.4750000000000005</v>
      </c>
      <c r="J14" s="96">
        <f t="shared" si="5"/>
        <v>9.63210702341137</v>
      </c>
      <c r="K14" s="212">
        <f t="shared" si="6"/>
        <v>24.916666666666668</v>
      </c>
      <c r="L14" s="95">
        <f t="shared" si="7"/>
        <v>2.076388888888889</v>
      </c>
      <c r="M14" s="211">
        <f t="shared" si="8"/>
        <v>11.5</v>
      </c>
      <c r="N14" s="257">
        <f t="shared" si="9"/>
        <v>9.775</v>
      </c>
      <c r="O14" s="258">
        <f t="shared" si="10"/>
        <v>6.260869565217392</v>
      </c>
      <c r="P14" s="259">
        <f t="shared" si="11"/>
        <v>67.08333333333333</v>
      </c>
      <c r="Q14" s="260">
        <f t="shared" si="12"/>
        <v>5.590277777777778</v>
      </c>
      <c r="R14" s="257">
        <f t="shared" si="13"/>
        <v>7.4750000000000005</v>
      </c>
      <c r="S14" s="258">
        <f t="shared" si="14"/>
        <v>9.63210702341137</v>
      </c>
      <c r="T14" s="259">
        <f t="shared" si="15"/>
        <v>24.916666666666668</v>
      </c>
      <c r="U14" s="260">
        <f t="shared" si="16"/>
        <v>2.076388888888889</v>
      </c>
    </row>
    <row r="15" spans="1:21" s="86" customFormat="1" ht="18">
      <c r="A15" s="78">
        <v>2</v>
      </c>
      <c r="B15" s="62" t="s">
        <v>101</v>
      </c>
      <c r="C15" s="62" t="s">
        <v>102</v>
      </c>
      <c r="D15" s="60">
        <v>11</v>
      </c>
      <c r="E15" s="80">
        <f t="shared" si="0"/>
        <v>11</v>
      </c>
      <c r="F15" s="96">
        <f t="shared" si="1"/>
        <v>6.545454545454546</v>
      </c>
      <c r="G15" s="212">
        <f t="shared" si="2"/>
        <v>64.16666666666666</v>
      </c>
      <c r="H15" s="95">
        <f t="shared" si="3"/>
        <v>5.347222222222221</v>
      </c>
      <c r="I15" s="80">
        <f t="shared" si="4"/>
        <v>7.15</v>
      </c>
      <c r="J15" s="96">
        <f t="shared" si="5"/>
        <v>10.06993006993007</v>
      </c>
      <c r="K15" s="212">
        <f t="shared" si="6"/>
        <v>23.833333333333332</v>
      </c>
      <c r="L15" s="95">
        <f t="shared" si="7"/>
        <v>1.986111111111111</v>
      </c>
      <c r="M15" s="211">
        <f t="shared" si="8"/>
        <v>11</v>
      </c>
      <c r="N15" s="257">
        <f t="shared" si="9"/>
        <v>9.35</v>
      </c>
      <c r="O15" s="258">
        <f t="shared" si="10"/>
        <v>6.545454545454546</v>
      </c>
      <c r="P15" s="259">
        <f t="shared" si="11"/>
        <v>64.16666666666666</v>
      </c>
      <c r="Q15" s="260">
        <f t="shared" si="12"/>
        <v>5.347222222222221</v>
      </c>
      <c r="R15" s="257">
        <f t="shared" si="13"/>
        <v>7.15</v>
      </c>
      <c r="S15" s="258">
        <f t="shared" si="14"/>
        <v>10.06993006993007</v>
      </c>
      <c r="T15" s="259">
        <f t="shared" si="15"/>
        <v>23.833333333333332</v>
      </c>
      <c r="U15" s="260">
        <f t="shared" si="16"/>
        <v>1.986111111111111</v>
      </c>
    </row>
    <row r="16" spans="1:21" s="86" customFormat="1" ht="18">
      <c r="A16" s="78">
        <v>2</v>
      </c>
      <c r="B16" s="62" t="s">
        <v>103</v>
      </c>
      <c r="C16" s="62" t="s">
        <v>104</v>
      </c>
      <c r="D16" s="60">
        <v>11.5</v>
      </c>
      <c r="E16" s="80">
        <f t="shared" si="0"/>
        <v>11.5</v>
      </c>
      <c r="F16" s="96">
        <f t="shared" si="1"/>
        <v>6.260869565217392</v>
      </c>
      <c r="G16" s="212">
        <f t="shared" si="2"/>
        <v>67.08333333333333</v>
      </c>
      <c r="H16" s="95">
        <f t="shared" si="3"/>
        <v>5.590277777777778</v>
      </c>
      <c r="I16" s="80">
        <f t="shared" si="4"/>
        <v>7.4750000000000005</v>
      </c>
      <c r="J16" s="96">
        <f t="shared" si="5"/>
        <v>9.63210702341137</v>
      </c>
      <c r="K16" s="212">
        <f t="shared" si="6"/>
        <v>24.916666666666668</v>
      </c>
      <c r="L16" s="95">
        <f t="shared" si="7"/>
        <v>2.076388888888889</v>
      </c>
      <c r="M16" s="211">
        <f t="shared" si="8"/>
        <v>11.5</v>
      </c>
      <c r="N16" s="257">
        <f t="shared" si="9"/>
        <v>9.775</v>
      </c>
      <c r="O16" s="258">
        <f t="shared" si="10"/>
        <v>6.260869565217392</v>
      </c>
      <c r="P16" s="259">
        <f t="shared" si="11"/>
        <v>67.08333333333333</v>
      </c>
      <c r="Q16" s="260">
        <f t="shared" si="12"/>
        <v>5.590277777777778</v>
      </c>
      <c r="R16" s="257">
        <f t="shared" si="13"/>
        <v>7.4750000000000005</v>
      </c>
      <c r="S16" s="258">
        <f t="shared" si="14"/>
        <v>9.63210702341137</v>
      </c>
      <c r="T16" s="259">
        <f t="shared" si="15"/>
        <v>24.916666666666668</v>
      </c>
      <c r="U16" s="260">
        <f t="shared" si="16"/>
        <v>2.076388888888889</v>
      </c>
    </row>
    <row r="17" spans="1:21" s="86" customFormat="1" ht="18">
      <c r="A17" s="209">
        <v>3</v>
      </c>
      <c r="B17" s="213" t="s">
        <v>283</v>
      </c>
      <c r="C17" s="213" t="s">
        <v>284</v>
      </c>
      <c r="D17" s="211">
        <v>11.8</v>
      </c>
      <c r="E17" s="80">
        <f t="shared" si="0"/>
        <v>11.8</v>
      </c>
      <c r="F17" s="96">
        <f t="shared" si="1"/>
        <v>6.101694915254237</v>
      </c>
      <c r="G17" s="212">
        <f t="shared" si="2"/>
        <v>68.83333333333334</v>
      </c>
      <c r="H17" s="95">
        <f t="shared" si="3"/>
        <v>5.736111111111112</v>
      </c>
      <c r="I17" s="80">
        <f t="shared" si="4"/>
        <v>7.670000000000001</v>
      </c>
      <c r="J17" s="96">
        <f t="shared" si="5"/>
        <v>9.387222946544979</v>
      </c>
      <c r="K17" s="212">
        <f t="shared" si="6"/>
        <v>25.56666666666667</v>
      </c>
      <c r="L17" s="95">
        <f t="shared" si="7"/>
        <v>2.130555555555556</v>
      </c>
      <c r="M17" s="211">
        <f t="shared" si="8"/>
        <v>11.8</v>
      </c>
      <c r="N17" s="257">
        <f t="shared" si="9"/>
        <v>10.030000000000001</v>
      </c>
      <c r="O17" s="258">
        <f t="shared" si="10"/>
        <v>6.101694915254237</v>
      </c>
      <c r="P17" s="259">
        <f t="shared" si="11"/>
        <v>68.83333333333334</v>
      </c>
      <c r="Q17" s="260">
        <f t="shared" si="12"/>
        <v>5.736111111111112</v>
      </c>
      <c r="R17" s="257">
        <f t="shared" si="13"/>
        <v>7.670000000000001</v>
      </c>
      <c r="S17" s="258">
        <f t="shared" si="14"/>
        <v>9.387222946544979</v>
      </c>
      <c r="T17" s="259">
        <f t="shared" si="15"/>
        <v>25.56666666666667</v>
      </c>
      <c r="U17" s="260">
        <f t="shared" si="16"/>
        <v>2.130555555555556</v>
      </c>
    </row>
    <row r="18" spans="1:21" s="86" customFormat="1" ht="18">
      <c r="A18" s="78">
        <v>3</v>
      </c>
      <c r="B18" s="62" t="s">
        <v>298</v>
      </c>
      <c r="C18" s="62" t="s">
        <v>299</v>
      </c>
      <c r="D18" s="60">
        <v>12</v>
      </c>
      <c r="E18" s="80">
        <f t="shared" si="0"/>
        <v>12</v>
      </c>
      <c r="F18" s="96">
        <f t="shared" si="1"/>
        <v>6</v>
      </c>
      <c r="G18" s="212">
        <f t="shared" si="2"/>
        <v>70</v>
      </c>
      <c r="H18" s="95">
        <f t="shared" si="3"/>
        <v>5.833333333333333</v>
      </c>
      <c r="I18" s="80">
        <f t="shared" si="4"/>
        <v>7.800000000000001</v>
      </c>
      <c r="J18" s="96">
        <f t="shared" si="5"/>
        <v>9.23076923076923</v>
      </c>
      <c r="K18" s="212">
        <f t="shared" si="6"/>
        <v>26.000000000000004</v>
      </c>
      <c r="L18" s="95">
        <f t="shared" si="7"/>
        <v>2.166666666666667</v>
      </c>
      <c r="M18" s="211">
        <f t="shared" si="8"/>
        <v>12</v>
      </c>
      <c r="N18" s="257">
        <f t="shared" si="9"/>
        <v>10.2</v>
      </c>
      <c r="O18" s="258">
        <f t="shared" si="10"/>
        <v>6</v>
      </c>
      <c r="P18" s="259">
        <f t="shared" si="11"/>
        <v>70</v>
      </c>
      <c r="Q18" s="260">
        <f t="shared" si="12"/>
        <v>5.833333333333333</v>
      </c>
      <c r="R18" s="257">
        <f t="shared" si="13"/>
        <v>7.800000000000001</v>
      </c>
      <c r="S18" s="258">
        <f t="shared" si="14"/>
        <v>9.23076923076923</v>
      </c>
      <c r="T18" s="259">
        <f t="shared" si="15"/>
        <v>26.000000000000004</v>
      </c>
      <c r="U18" s="260">
        <f t="shared" si="16"/>
        <v>2.166666666666667</v>
      </c>
    </row>
    <row r="19" spans="1:21" s="86" customFormat="1" ht="18">
      <c r="A19" s="78">
        <v>3</v>
      </c>
      <c r="B19" s="62" t="s">
        <v>97</v>
      </c>
      <c r="C19" s="62" t="s">
        <v>98</v>
      </c>
      <c r="D19" s="60">
        <v>11.8</v>
      </c>
      <c r="E19" s="80">
        <f t="shared" si="0"/>
        <v>11.8</v>
      </c>
      <c r="F19" s="96">
        <f t="shared" si="1"/>
        <v>6.101694915254237</v>
      </c>
      <c r="G19" s="212">
        <f t="shared" si="2"/>
        <v>68.83333333333334</v>
      </c>
      <c r="H19" s="95">
        <f t="shared" si="3"/>
        <v>5.736111111111112</v>
      </c>
      <c r="I19" s="80">
        <f t="shared" si="4"/>
        <v>7.670000000000001</v>
      </c>
      <c r="J19" s="96">
        <f t="shared" si="5"/>
        <v>9.387222946544979</v>
      </c>
      <c r="K19" s="212">
        <f t="shared" si="6"/>
        <v>25.56666666666667</v>
      </c>
      <c r="L19" s="95">
        <f t="shared" si="7"/>
        <v>2.130555555555556</v>
      </c>
      <c r="M19" s="211">
        <f t="shared" si="8"/>
        <v>11.8</v>
      </c>
      <c r="N19" s="257">
        <f t="shared" si="9"/>
        <v>10.030000000000001</v>
      </c>
      <c r="O19" s="258">
        <f t="shared" si="10"/>
        <v>6.101694915254237</v>
      </c>
      <c r="P19" s="259">
        <f t="shared" si="11"/>
        <v>68.83333333333334</v>
      </c>
      <c r="Q19" s="260">
        <f t="shared" si="12"/>
        <v>5.736111111111112</v>
      </c>
      <c r="R19" s="257">
        <f t="shared" si="13"/>
        <v>7.670000000000001</v>
      </c>
      <c r="S19" s="258">
        <f t="shared" si="14"/>
        <v>9.387222946544979</v>
      </c>
      <c r="T19" s="259">
        <f t="shared" si="15"/>
        <v>25.56666666666667</v>
      </c>
      <c r="U19" s="260">
        <f t="shared" si="16"/>
        <v>2.130555555555556</v>
      </c>
    </row>
    <row r="20" spans="1:21" s="86" customFormat="1" ht="18">
      <c r="A20" s="78">
        <v>3</v>
      </c>
      <c r="B20" s="62" t="s">
        <v>231</v>
      </c>
      <c r="C20" s="62" t="s">
        <v>232</v>
      </c>
      <c r="D20" s="60">
        <v>11.9</v>
      </c>
      <c r="E20" s="80">
        <f t="shared" si="0"/>
        <v>11.9</v>
      </c>
      <c r="F20" s="96">
        <f t="shared" si="1"/>
        <v>6.050420168067227</v>
      </c>
      <c r="G20" s="212">
        <f t="shared" si="2"/>
        <v>69.41666666666667</v>
      </c>
      <c r="H20" s="95">
        <f t="shared" si="3"/>
        <v>5.784722222222222</v>
      </c>
      <c r="I20" s="80">
        <f t="shared" si="4"/>
        <v>7.735</v>
      </c>
      <c r="J20" s="96">
        <f t="shared" si="5"/>
        <v>9.308338720103427</v>
      </c>
      <c r="K20" s="212">
        <f t="shared" si="6"/>
        <v>25.78333333333333</v>
      </c>
      <c r="L20" s="95">
        <f t="shared" si="7"/>
        <v>2.148611111111111</v>
      </c>
      <c r="M20" s="211">
        <f t="shared" si="8"/>
        <v>11.9</v>
      </c>
      <c r="N20" s="257">
        <f t="shared" si="9"/>
        <v>10.115</v>
      </c>
      <c r="O20" s="258">
        <f t="shared" si="10"/>
        <v>6.050420168067227</v>
      </c>
      <c r="P20" s="259">
        <f t="shared" si="11"/>
        <v>69.41666666666667</v>
      </c>
      <c r="Q20" s="260">
        <f t="shared" si="12"/>
        <v>5.784722222222222</v>
      </c>
      <c r="R20" s="257">
        <f t="shared" si="13"/>
        <v>7.735</v>
      </c>
      <c r="S20" s="258">
        <f t="shared" si="14"/>
        <v>9.308338720103427</v>
      </c>
      <c r="T20" s="259">
        <f t="shared" si="15"/>
        <v>25.78333333333333</v>
      </c>
      <c r="U20" s="260">
        <f t="shared" si="16"/>
        <v>2.148611111111111</v>
      </c>
    </row>
    <row r="21" spans="1:21" s="86" customFormat="1" ht="18">
      <c r="A21" s="209">
        <v>4</v>
      </c>
      <c r="B21" s="213" t="s">
        <v>229</v>
      </c>
      <c r="C21" s="213" t="s">
        <v>230</v>
      </c>
      <c r="D21" s="211">
        <v>12.5</v>
      </c>
      <c r="E21" s="80">
        <f t="shared" si="0"/>
        <v>12.5</v>
      </c>
      <c r="F21" s="96">
        <f t="shared" si="1"/>
        <v>5.76</v>
      </c>
      <c r="G21" s="212">
        <f t="shared" si="2"/>
        <v>72.91666666666667</v>
      </c>
      <c r="H21" s="95">
        <f t="shared" si="3"/>
        <v>6.076388888888889</v>
      </c>
      <c r="I21" s="80">
        <f t="shared" si="4"/>
        <v>8.125</v>
      </c>
      <c r="J21" s="96">
        <f t="shared" si="5"/>
        <v>8.861538461538462</v>
      </c>
      <c r="K21" s="212">
        <f t="shared" si="6"/>
        <v>27.083333333333332</v>
      </c>
      <c r="L21" s="95">
        <f t="shared" si="7"/>
        <v>2.256944444444444</v>
      </c>
      <c r="M21" s="211">
        <f t="shared" si="8"/>
        <v>12.5</v>
      </c>
      <c r="N21" s="257">
        <f t="shared" si="9"/>
        <v>10.625</v>
      </c>
      <c r="O21" s="258">
        <f t="shared" si="10"/>
        <v>5.76</v>
      </c>
      <c r="P21" s="259">
        <f t="shared" si="11"/>
        <v>72.91666666666667</v>
      </c>
      <c r="Q21" s="260">
        <f t="shared" si="12"/>
        <v>6.076388888888889</v>
      </c>
      <c r="R21" s="257">
        <f t="shared" si="13"/>
        <v>8.125</v>
      </c>
      <c r="S21" s="258">
        <f t="shared" si="14"/>
        <v>8.861538461538462</v>
      </c>
      <c r="T21" s="259">
        <f t="shared" si="15"/>
        <v>27.083333333333332</v>
      </c>
      <c r="U21" s="260">
        <f t="shared" si="16"/>
        <v>2.256944444444444</v>
      </c>
    </row>
    <row r="22" spans="1:21" s="86" customFormat="1" ht="18">
      <c r="A22" s="78">
        <v>4</v>
      </c>
      <c r="B22" s="62" t="s">
        <v>233</v>
      </c>
      <c r="C22" s="62" t="s">
        <v>234</v>
      </c>
      <c r="D22" s="60">
        <v>12.1</v>
      </c>
      <c r="E22" s="80">
        <f t="shared" si="0"/>
        <v>12.1</v>
      </c>
      <c r="F22" s="96">
        <f t="shared" si="1"/>
        <v>5.950413223140496</v>
      </c>
      <c r="G22" s="212">
        <f t="shared" si="2"/>
        <v>70.58333333333334</v>
      </c>
      <c r="H22" s="95">
        <f t="shared" si="3"/>
        <v>5.8819444444444455</v>
      </c>
      <c r="I22" s="80">
        <f t="shared" si="4"/>
        <v>7.865</v>
      </c>
      <c r="J22" s="96">
        <f t="shared" si="5"/>
        <v>9.15448188175461</v>
      </c>
      <c r="K22" s="212">
        <f t="shared" si="6"/>
        <v>26.216666666666665</v>
      </c>
      <c r="L22" s="95">
        <f t="shared" si="7"/>
        <v>2.1847222222222222</v>
      </c>
      <c r="M22" s="211">
        <f t="shared" si="8"/>
        <v>12.1</v>
      </c>
      <c r="N22" s="257">
        <f t="shared" si="9"/>
        <v>10.285</v>
      </c>
      <c r="O22" s="258">
        <f t="shared" si="10"/>
        <v>5.950413223140496</v>
      </c>
      <c r="P22" s="259">
        <f t="shared" si="11"/>
        <v>70.58333333333334</v>
      </c>
      <c r="Q22" s="260">
        <f t="shared" si="12"/>
        <v>5.8819444444444455</v>
      </c>
      <c r="R22" s="257">
        <f t="shared" si="13"/>
        <v>7.865</v>
      </c>
      <c r="S22" s="258">
        <f t="shared" si="14"/>
        <v>9.15448188175461</v>
      </c>
      <c r="T22" s="259">
        <f t="shared" si="15"/>
        <v>26.216666666666665</v>
      </c>
      <c r="U22" s="260">
        <f t="shared" si="16"/>
        <v>2.1847222222222222</v>
      </c>
    </row>
    <row r="23" spans="1:21" s="86" customFormat="1" ht="18">
      <c r="A23" s="209">
        <v>5</v>
      </c>
      <c r="B23" s="213" t="s">
        <v>294</v>
      </c>
      <c r="C23" s="213" t="s">
        <v>295</v>
      </c>
      <c r="D23" s="211">
        <v>12.8</v>
      </c>
      <c r="E23" s="80">
        <f t="shared" si="0"/>
        <v>12.8</v>
      </c>
      <c r="F23" s="96">
        <f t="shared" si="1"/>
        <v>5.625</v>
      </c>
      <c r="G23" s="212">
        <f t="shared" si="2"/>
        <v>74.66666666666667</v>
      </c>
      <c r="H23" s="95">
        <f t="shared" si="3"/>
        <v>6.222222222222222</v>
      </c>
      <c r="I23" s="80">
        <f t="shared" si="4"/>
        <v>8.32</v>
      </c>
      <c r="J23" s="96">
        <f t="shared" si="5"/>
        <v>8.653846153846153</v>
      </c>
      <c r="K23" s="212">
        <f t="shared" si="6"/>
        <v>27.733333333333334</v>
      </c>
      <c r="L23" s="95">
        <f t="shared" si="7"/>
        <v>2.3111111111111113</v>
      </c>
      <c r="M23" s="211">
        <f t="shared" si="8"/>
        <v>12.8</v>
      </c>
      <c r="N23" s="257">
        <f t="shared" si="9"/>
        <v>10.88</v>
      </c>
      <c r="O23" s="258">
        <f t="shared" si="10"/>
        <v>5.625</v>
      </c>
      <c r="P23" s="259">
        <f t="shared" si="11"/>
        <v>74.66666666666667</v>
      </c>
      <c r="Q23" s="260">
        <f t="shared" si="12"/>
        <v>6.222222222222222</v>
      </c>
      <c r="R23" s="257">
        <f t="shared" si="13"/>
        <v>8.32</v>
      </c>
      <c r="S23" s="258">
        <f t="shared" si="14"/>
        <v>8.653846153846153</v>
      </c>
      <c r="T23" s="259">
        <f t="shared" si="15"/>
        <v>27.733333333333334</v>
      </c>
      <c r="U23" s="260">
        <f t="shared" si="16"/>
        <v>2.3111111111111113</v>
      </c>
    </row>
    <row r="24" spans="1:21" s="86" customFormat="1" ht="18">
      <c r="A24" s="78">
        <v>5</v>
      </c>
      <c r="B24" s="62" t="s">
        <v>302</v>
      </c>
      <c r="C24" s="62" t="s">
        <v>303</v>
      </c>
      <c r="D24" s="60">
        <v>13.3</v>
      </c>
      <c r="E24" s="80">
        <f t="shared" si="0"/>
        <v>13.3</v>
      </c>
      <c r="F24" s="96">
        <f t="shared" si="1"/>
        <v>5.413533834586466</v>
      </c>
      <c r="G24" s="212">
        <f t="shared" si="2"/>
        <v>77.58333333333334</v>
      </c>
      <c r="H24" s="95">
        <f t="shared" si="3"/>
        <v>6.465277777777779</v>
      </c>
      <c r="I24" s="80">
        <f t="shared" si="4"/>
        <v>8.645000000000001</v>
      </c>
      <c r="J24" s="96">
        <f t="shared" si="5"/>
        <v>8.328513591671484</v>
      </c>
      <c r="K24" s="212">
        <f t="shared" si="6"/>
        <v>28.816666666666674</v>
      </c>
      <c r="L24" s="95">
        <f t="shared" si="7"/>
        <v>2.4013888888888895</v>
      </c>
      <c r="M24" s="211">
        <f t="shared" si="8"/>
        <v>13.3</v>
      </c>
      <c r="N24" s="257">
        <f t="shared" si="9"/>
        <v>11.305</v>
      </c>
      <c r="O24" s="258">
        <f t="shared" si="10"/>
        <v>5.413533834586466</v>
      </c>
      <c r="P24" s="259">
        <f t="shared" si="11"/>
        <v>77.58333333333334</v>
      </c>
      <c r="Q24" s="260">
        <f t="shared" si="12"/>
        <v>6.465277777777779</v>
      </c>
      <c r="R24" s="257">
        <f t="shared" si="13"/>
        <v>8.645000000000001</v>
      </c>
      <c r="S24" s="258">
        <f t="shared" si="14"/>
        <v>8.328513591671484</v>
      </c>
      <c r="T24" s="259">
        <f t="shared" si="15"/>
        <v>28.816666666666674</v>
      </c>
      <c r="U24" s="260">
        <f t="shared" si="16"/>
        <v>2.4013888888888895</v>
      </c>
    </row>
    <row r="25" spans="1:21" s="86" customFormat="1" ht="18">
      <c r="A25" s="78">
        <v>5</v>
      </c>
      <c r="B25" s="62" t="s">
        <v>99</v>
      </c>
      <c r="C25" s="62" t="s">
        <v>100</v>
      </c>
      <c r="D25" s="60">
        <v>12.9</v>
      </c>
      <c r="E25" s="80">
        <f t="shared" si="0"/>
        <v>12.9</v>
      </c>
      <c r="F25" s="96">
        <f t="shared" si="1"/>
        <v>5.5813953488372094</v>
      </c>
      <c r="G25" s="212">
        <f t="shared" si="2"/>
        <v>75.25</v>
      </c>
      <c r="H25" s="95">
        <f t="shared" si="3"/>
        <v>6.270833333333333</v>
      </c>
      <c r="I25" s="80">
        <f t="shared" si="4"/>
        <v>8.385</v>
      </c>
      <c r="J25" s="96">
        <f t="shared" si="5"/>
        <v>8.586762075134168</v>
      </c>
      <c r="K25" s="212">
        <f t="shared" si="6"/>
        <v>27.950000000000003</v>
      </c>
      <c r="L25" s="95">
        <f t="shared" si="7"/>
        <v>2.329166666666667</v>
      </c>
      <c r="M25" s="211">
        <f t="shared" si="8"/>
        <v>12.9</v>
      </c>
      <c r="N25" s="257">
        <f t="shared" si="9"/>
        <v>10.965</v>
      </c>
      <c r="O25" s="258">
        <f t="shared" si="10"/>
        <v>5.5813953488372094</v>
      </c>
      <c r="P25" s="259">
        <f t="shared" si="11"/>
        <v>75.25</v>
      </c>
      <c r="Q25" s="260">
        <f t="shared" si="12"/>
        <v>6.270833333333333</v>
      </c>
      <c r="R25" s="257">
        <f t="shared" si="13"/>
        <v>8.385</v>
      </c>
      <c r="S25" s="258">
        <f t="shared" si="14"/>
        <v>8.586762075134168</v>
      </c>
      <c r="T25" s="259">
        <f t="shared" si="15"/>
        <v>27.950000000000003</v>
      </c>
      <c r="U25" s="260">
        <f t="shared" si="16"/>
        <v>2.329166666666667</v>
      </c>
    </row>
    <row r="26" spans="1:21" s="86" customFormat="1" ht="18">
      <c r="A26" s="208">
        <v>5</v>
      </c>
      <c r="B26" s="62" t="s">
        <v>235</v>
      </c>
      <c r="C26" s="62" t="s">
        <v>236</v>
      </c>
      <c r="D26" s="61">
        <v>13</v>
      </c>
      <c r="E26" s="80">
        <f t="shared" si="0"/>
        <v>13</v>
      </c>
      <c r="F26" s="96">
        <f t="shared" si="1"/>
        <v>5.538461538461538</v>
      </c>
      <c r="G26" s="212">
        <f t="shared" si="2"/>
        <v>75.83333333333333</v>
      </c>
      <c r="H26" s="95">
        <f t="shared" si="3"/>
        <v>6.319444444444444</v>
      </c>
      <c r="I26" s="80">
        <f t="shared" si="4"/>
        <v>8.450000000000001</v>
      </c>
      <c r="J26" s="96">
        <f t="shared" si="5"/>
        <v>8.520710059171595</v>
      </c>
      <c r="K26" s="212">
        <f t="shared" si="6"/>
        <v>28.166666666666675</v>
      </c>
      <c r="L26" s="95">
        <f t="shared" si="7"/>
        <v>2.3472222222222228</v>
      </c>
      <c r="M26" s="211">
        <f t="shared" si="8"/>
        <v>13</v>
      </c>
      <c r="N26" s="257">
        <f t="shared" si="9"/>
        <v>11.049999999999999</v>
      </c>
      <c r="O26" s="258">
        <f t="shared" si="10"/>
        <v>5.538461538461538</v>
      </c>
      <c r="P26" s="259">
        <f t="shared" si="11"/>
        <v>75.83333333333333</v>
      </c>
      <c r="Q26" s="260">
        <f t="shared" si="12"/>
        <v>6.319444444444444</v>
      </c>
      <c r="R26" s="257">
        <f t="shared" si="13"/>
        <v>8.450000000000001</v>
      </c>
      <c r="S26" s="258">
        <f t="shared" si="14"/>
        <v>8.520710059171595</v>
      </c>
      <c r="T26" s="259">
        <f t="shared" si="15"/>
        <v>28.166666666666675</v>
      </c>
      <c r="U26" s="260">
        <f t="shared" si="16"/>
        <v>2.3472222222222228</v>
      </c>
    </row>
    <row r="27" spans="1:21" s="86" customFormat="1" ht="18">
      <c r="A27" s="209">
        <v>6</v>
      </c>
      <c r="B27" s="213" t="s">
        <v>281</v>
      </c>
      <c r="C27" s="213" t="s">
        <v>282</v>
      </c>
      <c r="D27" s="211">
        <v>14</v>
      </c>
      <c r="E27" s="80">
        <f t="shared" si="0"/>
        <v>14</v>
      </c>
      <c r="F27" s="96">
        <f t="shared" si="1"/>
        <v>5.142857142857143</v>
      </c>
      <c r="G27" s="212">
        <f t="shared" si="2"/>
        <v>81.66666666666666</v>
      </c>
      <c r="H27" s="95">
        <f t="shared" si="3"/>
        <v>6.8055555555555545</v>
      </c>
      <c r="I27" s="80">
        <f t="shared" si="4"/>
        <v>9.1</v>
      </c>
      <c r="J27" s="96">
        <f t="shared" si="5"/>
        <v>7.912087912087912</v>
      </c>
      <c r="K27" s="212">
        <f t="shared" si="6"/>
        <v>30.333333333333332</v>
      </c>
      <c r="L27" s="95">
        <f t="shared" si="7"/>
        <v>2.5277777777777777</v>
      </c>
      <c r="M27" s="211">
        <f t="shared" si="8"/>
        <v>14</v>
      </c>
      <c r="N27" s="257">
        <f t="shared" si="9"/>
        <v>11.9</v>
      </c>
      <c r="O27" s="258">
        <f t="shared" si="10"/>
        <v>5.142857142857143</v>
      </c>
      <c r="P27" s="259">
        <f t="shared" si="11"/>
        <v>81.66666666666666</v>
      </c>
      <c r="Q27" s="260">
        <f t="shared" si="12"/>
        <v>6.8055555555555545</v>
      </c>
      <c r="R27" s="257">
        <f t="shared" si="13"/>
        <v>9.1</v>
      </c>
      <c r="S27" s="258">
        <f t="shared" si="14"/>
        <v>7.912087912087912</v>
      </c>
      <c r="T27" s="259">
        <f t="shared" si="15"/>
        <v>30.333333333333332</v>
      </c>
      <c r="U27" s="260">
        <f t="shared" si="16"/>
        <v>2.5277777777777777</v>
      </c>
    </row>
    <row r="28" spans="1:21" s="86" customFormat="1" ht="18">
      <c r="A28" s="78">
        <v>6</v>
      </c>
      <c r="B28" s="62" t="s">
        <v>237</v>
      </c>
      <c r="C28" s="62" t="s">
        <v>238</v>
      </c>
      <c r="D28" s="61">
        <v>14</v>
      </c>
      <c r="E28" s="80">
        <f t="shared" si="0"/>
        <v>14</v>
      </c>
      <c r="F28" s="96">
        <f t="shared" si="1"/>
        <v>5.142857142857143</v>
      </c>
      <c r="G28" s="212">
        <f t="shared" si="2"/>
        <v>81.66666666666666</v>
      </c>
      <c r="H28" s="95">
        <f t="shared" si="3"/>
        <v>6.8055555555555545</v>
      </c>
      <c r="I28" s="80">
        <f t="shared" si="4"/>
        <v>9.1</v>
      </c>
      <c r="J28" s="96">
        <f t="shared" si="5"/>
        <v>7.912087912087912</v>
      </c>
      <c r="K28" s="212">
        <f t="shared" si="6"/>
        <v>30.333333333333332</v>
      </c>
      <c r="L28" s="95">
        <f t="shared" si="7"/>
        <v>2.5277777777777777</v>
      </c>
      <c r="M28" s="211">
        <f t="shared" si="8"/>
        <v>14</v>
      </c>
      <c r="N28" s="257">
        <f t="shared" si="9"/>
        <v>11.9</v>
      </c>
      <c r="O28" s="258">
        <f t="shared" si="10"/>
        <v>5.142857142857143</v>
      </c>
      <c r="P28" s="259">
        <f t="shared" si="11"/>
        <v>81.66666666666666</v>
      </c>
      <c r="Q28" s="260">
        <f t="shared" si="12"/>
        <v>6.8055555555555545</v>
      </c>
      <c r="R28" s="257">
        <f t="shared" si="13"/>
        <v>9.1</v>
      </c>
      <c r="S28" s="258">
        <f t="shared" si="14"/>
        <v>7.912087912087912</v>
      </c>
      <c r="T28" s="259">
        <f t="shared" si="15"/>
        <v>30.333333333333332</v>
      </c>
      <c r="U28" s="260">
        <f t="shared" si="16"/>
        <v>2.5277777777777777</v>
      </c>
    </row>
    <row r="29" spans="1:21" s="86" customFormat="1" ht="18.75" thickBot="1">
      <c r="A29" s="214">
        <v>7</v>
      </c>
      <c r="B29" s="211"/>
      <c r="C29" s="211"/>
      <c r="D29" s="215">
        <v>15</v>
      </c>
      <c r="E29" s="80">
        <f t="shared" si="0"/>
        <v>15</v>
      </c>
      <c r="F29" s="96">
        <f t="shared" si="1"/>
        <v>4.8</v>
      </c>
      <c r="G29" s="212">
        <f t="shared" si="2"/>
        <v>87.5</v>
      </c>
      <c r="H29" s="95">
        <f t="shared" si="3"/>
        <v>7.291666666666667</v>
      </c>
      <c r="I29" s="80">
        <f t="shared" si="4"/>
        <v>9.75</v>
      </c>
      <c r="J29" s="96">
        <f t="shared" si="5"/>
        <v>7.384615384615385</v>
      </c>
      <c r="K29" s="212">
        <f t="shared" si="6"/>
        <v>32.5</v>
      </c>
      <c r="L29" s="95">
        <f t="shared" si="7"/>
        <v>2.7083333333333335</v>
      </c>
      <c r="M29" s="211">
        <f t="shared" si="8"/>
        <v>15</v>
      </c>
      <c r="N29" s="257">
        <f t="shared" si="9"/>
        <v>12.75</v>
      </c>
      <c r="O29" s="258">
        <f t="shared" si="10"/>
        <v>4.8</v>
      </c>
      <c r="P29" s="259">
        <f t="shared" si="11"/>
        <v>87.5</v>
      </c>
      <c r="Q29" s="260">
        <f t="shared" si="12"/>
        <v>7.291666666666667</v>
      </c>
      <c r="R29" s="257">
        <f t="shared" si="13"/>
        <v>9.75</v>
      </c>
      <c r="S29" s="258">
        <f t="shared" si="14"/>
        <v>7.384615384615385</v>
      </c>
      <c r="T29" s="259">
        <f t="shared" si="15"/>
        <v>32.5</v>
      </c>
      <c r="U29" s="260">
        <f t="shared" si="16"/>
        <v>2.7083333333333335</v>
      </c>
    </row>
    <row r="30" spans="1:18" s="86" customFormat="1" ht="18">
      <c r="A30" s="97"/>
      <c r="B30" s="63"/>
      <c r="C30" s="64"/>
      <c r="D30" s="65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</row>
  </sheetData>
  <sheetProtection/>
  <mergeCells count="3">
    <mergeCell ref="B1:T2"/>
    <mergeCell ref="E3:L3"/>
    <mergeCell ref="M3:T3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10" scale="5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75" zoomScaleNormal="75" zoomScalePageLayoutView="0" workbookViewId="0" topLeftCell="A1">
      <selection activeCell="I9" sqref="I9"/>
    </sheetView>
  </sheetViews>
  <sheetFormatPr defaultColWidth="10.8515625" defaultRowHeight="12.75"/>
  <cols>
    <col min="1" max="1" width="6.00390625" style="66" customWidth="1"/>
    <col min="2" max="2" width="14.421875" style="66" customWidth="1"/>
    <col min="3" max="3" width="12.28125" style="66" customWidth="1"/>
    <col min="4" max="4" width="10.421875" style="66" customWidth="1"/>
    <col min="5" max="5" width="13.421875" style="66" customWidth="1"/>
    <col min="6" max="6" width="10.00390625" style="66" customWidth="1"/>
    <col min="7" max="8" width="13.7109375" style="66" customWidth="1"/>
    <col min="9" max="16384" width="10.8515625" style="66" customWidth="1"/>
  </cols>
  <sheetData>
    <row r="1" spans="1:20" ht="84.75" customHeight="1">
      <c r="A1" s="67" t="s">
        <v>75</v>
      </c>
      <c r="C1" s="274" t="s">
        <v>184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spans="1:21" ht="136.5" customHeight="1" thickBot="1">
      <c r="A2" s="226"/>
      <c r="B2" s="228"/>
      <c r="C2" s="228"/>
      <c r="D2" s="230" t="s">
        <v>29</v>
      </c>
      <c r="E2" s="232" t="s">
        <v>168</v>
      </c>
      <c r="F2" s="234" t="s">
        <v>169</v>
      </c>
      <c r="G2" s="234" t="s">
        <v>30</v>
      </c>
      <c r="H2" s="237" t="s">
        <v>224</v>
      </c>
      <c r="I2" s="238" t="s">
        <v>171</v>
      </c>
      <c r="J2" s="228" t="s">
        <v>169</v>
      </c>
      <c r="K2" s="234" t="s">
        <v>111</v>
      </c>
      <c r="L2" s="239" t="s">
        <v>165</v>
      </c>
      <c r="M2" s="237" t="s">
        <v>224</v>
      </c>
      <c r="N2" s="240" t="s">
        <v>24</v>
      </c>
      <c r="O2" s="241" t="s">
        <v>169</v>
      </c>
      <c r="P2" s="241" t="s">
        <v>87</v>
      </c>
      <c r="Q2" s="237" t="s">
        <v>224</v>
      </c>
      <c r="R2" s="240" t="s">
        <v>171</v>
      </c>
      <c r="S2" s="241" t="s">
        <v>169</v>
      </c>
      <c r="T2" s="241" t="s">
        <v>25</v>
      </c>
      <c r="U2" s="237" t="s">
        <v>224</v>
      </c>
    </row>
    <row r="3" spans="5:20" ht="15.75" thickBot="1">
      <c r="E3" s="283" t="s">
        <v>52</v>
      </c>
      <c r="F3" s="284"/>
      <c r="G3" s="284"/>
      <c r="H3" s="284"/>
      <c r="I3" s="284"/>
      <c r="J3" s="284"/>
      <c r="K3" s="285"/>
      <c r="L3" s="283" t="s">
        <v>53</v>
      </c>
      <c r="M3" s="284"/>
      <c r="N3" s="284"/>
      <c r="O3" s="284"/>
      <c r="P3" s="284"/>
      <c r="Q3" s="284"/>
      <c r="R3" s="284"/>
      <c r="S3" s="284"/>
      <c r="T3" s="286"/>
    </row>
    <row r="4" spans="1:21" s="68" customFormat="1" ht="18.75" thickBot="1">
      <c r="A4" s="227">
        <v>1</v>
      </c>
      <c r="B4" s="229" t="s">
        <v>318</v>
      </c>
      <c r="C4" s="229" t="s">
        <v>319</v>
      </c>
      <c r="D4" s="231">
        <v>9.4</v>
      </c>
      <c r="E4" s="233">
        <f>D4*1</f>
        <v>9.4</v>
      </c>
      <c r="F4" s="235">
        <f>20*3600/(E4*1000)</f>
        <v>7.659574468085107</v>
      </c>
      <c r="G4" s="236">
        <f>240/F4</f>
        <v>31.333333333333332</v>
      </c>
      <c r="H4" s="235">
        <f>G4/12</f>
        <v>2.611111111111111</v>
      </c>
      <c r="I4" s="233">
        <f>D4*0.65</f>
        <v>6.11</v>
      </c>
      <c r="J4" s="235">
        <f>20*3600/(I4*1000)</f>
        <v>11.783960720130933</v>
      </c>
      <c r="K4" s="236">
        <f>210/J4</f>
        <v>17.820833333333333</v>
      </c>
      <c r="L4" s="231">
        <f>D4</f>
        <v>9.4</v>
      </c>
      <c r="M4" s="235">
        <f>L4/12</f>
        <v>0.7833333333333333</v>
      </c>
      <c r="N4" s="233">
        <f>L4*0.85</f>
        <v>7.99</v>
      </c>
      <c r="O4" s="242">
        <f>20*3600/(0.85*N4*1000)</f>
        <v>10.60148715305897</v>
      </c>
      <c r="P4" s="243">
        <f>240/O4</f>
        <v>22.638333333333335</v>
      </c>
      <c r="Q4" s="235">
        <f>P4/12</f>
        <v>1.886527777777778</v>
      </c>
      <c r="R4" s="244">
        <f>L4*0.65</f>
        <v>6.11</v>
      </c>
      <c r="S4" s="242">
        <f>20*3600/(R4*1000)</f>
        <v>11.783960720130933</v>
      </c>
      <c r="T4" s="243">
        <f>210/S4</f>
        <v>17.820833333333333</v>
      </c>
      <c r="U4" s="235">
        <f>T4/12</f>
        <v>1.4850694444444443</v>
      </c>
    </row>
    <row r="5" spans="1:21" s="86" customFormat="1" ht="18.75" thickBot="1">
      <c r="A5" s="78">
        <v>1</v>
      </c>
      <c r="B5" t="s">
        <v>324</v>
      </c>
      <c r="C5" t="s">
        <v>172</v>
      </c>
      <c r="D5" s="94">
        <v>9.8</v>
      </c>
      <c r="E5" s="233">
        <f aca="true" t="shared" si="0" ref="E5:E33">D5*1</f>
        <v>9.8</v>
      </c>
      <c r="F5" s="235">
        <f aca="true" t="shared" si="1" ref="F5:F33">20*3600/(E5*1000)</f>
        <v>7.346938775510204</v>
      </c>
      <c r="G5" s="236">
        <f aca="true" t="shared" si="2" ref="G5:G33">240/F5</f>
        <v>32.666666666666664</v>
      </c>
      <c r="H5" s="235">
        <f aca="true" t="shared" si="3" ref="H5:H33">G5/12</f>
        <v>2.722222222222222</v>
      </c>
      <c r="I5" s="233">
        <f aca="true" t="shared" si="4" ref="I5:I33">D5*0.65</f>
        <v>6.370000000000001</v>
      </c>
      <c r="J5" s="235">
        <f aca="true" t="shared" si="5" ref="J5:J33">20*3600/(I5*1000)</f>
        <v>11.302982731554158</v>
      </c>
      <c r="K5" s="236">
        <f aca="true" t="shared" si="6" ref="K5:K33">210/J5</f>
        <v>18.57916666666667</v>
      </c>
      <c r="L5" s="231">
        <f aca="true" t="shared" si="7" ref="L5:L33">D5</f>
        <v>9.8</v>
      </c>
      <c r="M5" s="235">
        <f aca="true" t="shared" si="8" ref="M5:M33">L5/12</f>
        <v>0.8166666666666668</v>
      </c>
      <c r="N5" s="233">
        <f aca="true" t="shared" si="9" ref="N5:N33">L5*0.85</f>
        <v>8.33</v>
      </c>
      <c r="O5" s="242">
        <f aca="true" t="shared" si="10" ref="O5:O33">20*3600/(0.85*N5*1000)</f>
        <v>10.168773391709625</v>
      </c>
      <c r="P5" s="243">
        <f aca="true" t="shared" si="11" ref="P5:P33">240/O5</f>
        <v>23.601666666666667</v>
      </c>
      <c r="Q5" s="235">
        <f aca="true" t="shared" si="12" ref="Q5:Q33">P5/12</f>
        <v>1.9668055555555555</v>
      </c>
      <c r="R5" s="244">
        <f aca="true" t="shared" si="13" ref="R5:R33">L5*0.65</f>
        <v>6.370000000000001</v>
      </c>
      <c r="S5" s="242">
        <f aca="true" t="shared" si="14" ref="S5:S33">20*3600/(R5*1000)</f>
        <v>11.302982731554158</v>
      </c>
      <c r="T5" s="243">
        <f aca="true" t="shared" si="15" ref="T5:T33">210/S5</f>
        <v>18.57916666666667</v>
      </c>
      <c r="U5" s="235">
        <f aca="true" t="shared" si="16" ref="U5:U33">T5/12</f>
        <v>1.548263888888889</v>
      </c>
    </row>
    <row r="6" spans="1:21" s="86" customFormat="1" ht="18.75" thickBot="1">
      <c r="A6" s="78">
        <v>1</v>
      </c>
      <c r="B6" s="62" t="s">
        <v>325</v>
      </c>
      <c r="C6" s="62" t="s">
        <v>326</v>
      </c>
      <c r="D6" s="79">
        <v>9.9</v>
      </c>
      <c r="E6" s="233">
        <f t="shared" si="0"/>
        <v>9.9</v>
      </c>
      <c r="F6" s="235">
        <f t="shared" si="1"/>
        <v>7.2727272727272725</v>
      </c>
      <c r="G6" s="236">
        <f t="shared" si="2"/>
        <v>33</v>
      </c>
      <c r="H6" s="235">
        <f t="shared" si="3"/>
        <v>2.75</v>
      </c>
      <c r="I6" s="233">
        <f t="shared" si="4"/>
        <v>6.4350000000000005</v>
      </c>
      <c r="J6" s="235">
        <f t="shared" si="5"/>
        <v>11.188811188811187</v>
      </c>
      <c r="K6" s="236">
        <f t="shared" si="6"/>
        <v>18.768750000000004</v>
      </c>
      <c r="L6" s="231">
        <f t="shared" si="7"/>
        <v>9.9</v>
      </c>
      <c r="M6" s="235">
        <f t="shared" si="8"/>
        <v>0.8250000000000001</v>
      </c>
      <c r="N6" s="233">
        <f t="shared" si="9"/>
        <v>8.415000000000001</v>
      </c>
      <c r="O6" s="242">
        <f t="shared" si="10"/>
        <v>10.066058508965083</v>
      </c>
      <c r="P6" s="243">
        <f t="shared" si="11"/>
        <v>23.8425</v>
      </c>
      <c r="Q6" s="235">
        <f t="shared" si="12"/>
        <v>1.9868750000000002</v>
      </c>
      <c r="R6" s="244">
        <f t="shared" si="13"/>
        <v>6.4350000000000005</v>
      </c>
      <c r="S6" s="242">
        <f t="shared" si="14"/>
        <v>11.188811188811187</v>
      </c>
      <c r="T6" s="243">
        <f t="shared" si="15"/>
        <v>18.768750000000004</v>
      </c>
      <c r="U6" s="235">
        <f t="shared" si="16"/>
        <v>1.5640625000000004</v>
      </c>
    </row>
    <row r="7" spans="1:21" s="86" customFormat="1" ht="18.75" thickBot="1">
      <c r="A7" s="78">
        <v>1</v>
      </c>
      <c r="B7" s="220" t="s">
        <v>161</v>
      </c>
      <c r="C7" s="220" t="s">
        <v>162</v>
      </c>
      <c r="D7" s="79">
        <v>9</v>
      </c>
      <c r="E7" s="233">
        <f t="shared" si="0"/>
        <v>9</v>
      </c>
      <c r="F7" s="235">
        <f t="shared" si="1"/>
        <v>8</v>
      </c>
      <c r="G7" s="236">
        <f t="shared" si="2"/>
        <v>30</v>
      </c>
      <c r="H7" s="235">
        <f t="shared" si="3"/>
        <v>2.5</v>
      </c>
      <c r="I7" s="233">
        <f t="shared" si="4"/>
        <v>5.8500000000000005</v>
      </c>
      <c r="J7" s="235">
        <f t="shared" si="5"/>
        <v>12.307692307692307</v>
      </c>
      <c r="K7" s="236">
        <f t="shared" si="6"/>
        <v>17.0625</v>
      </c>
      <c r="L7" s="231">
        <f t="shared" si="7"/>
        <v>9</v>
      </c>
      <c r="M7" s="235">
        <f t="shared" si="8"/>
        <v>0.75</v>
      </c>
      <c r="N7" s="233">
        <f t="shared" si="9"/>
        <v>7.6499999999999995</v>
      </c>
      <c r="O7" s="242">
        <f t="shared" si="10"/>
        <v>11.072664359861593</v>
      </c>
      <c r="P7" s="243">
        <f t="shared" si="11"/>
        <v>21.674999999999997</v>
      </c>
      <c r="Q7" s="235">
        <f t="shared" si="12"/>
        <v>1.8062499999999997</v>
      </c>
      <c r="R7" s="244">
        <f t="shared" si="13"/>
        <v>5.8500000000000005</v>
      </c>
      <c r="S7" s="242">
        <f t="shared" si="14"/>
        <v>12.307692307692307</v>
      </c>
      <c r="T7" s="243">
        <f t="shared" si="15"/>
        <v>17.0625</v>
      </c>
      <c r="U7" s="235">
        <f t="shared" si="16"/>
        <v>1.421875</v>
      </c>
    </row>
    <row r="8" spans="1:21" s="86" customFormat="1" ht="18.75" thickBot="1">
      <c r="A8" s="217">
        <v>1</v>
      </c>
      <c r="B8" s="62" t="s">
        <v>157</v>
      </c>
      <c r="C8" s="62" t="s">
        <v>158</v>
      </c>
      <c r="D8" s="221">
        <v>9.9</v>
      </c>
      <c r="E8" s="233">
        <f t="shared" si="0"/>
        <v>9.9</v>
      </c>
      <c r="F8" s="235">
        <f t="shared" si="1"/>
        <v>7.2727272727272725</v>
      </c>
      <c r="G8" s="236">
        <f t="shared" si="2"/>
        <v>33</v>
      </c>
      <c r="H8" s="235">
        <f t="shared" si="3"/>
        <v>2.75</v>
      </c>
      <c r="I8" s="233">
        <f t="shared" si="4"/>
        <v>6.4350000000000005</v>
      </c>
      <c r="J8" s="235">
        <f t="shared" si="5"/>
        <v>11.188811188811187</v>
      </c>
      <c r="K8" s="236">
        <f t="shared" si="6"/>
        <v>18.768750000000004</v>
      </c>
      <c r="L8" s="231">
        <f t="shared" si="7"/>
        <v>9.9</v>
      </c>
      <c r="M8" s="235">
        <f t="shared" si="8"/>
        <v>0.8250000000000001</v>
      </c>
      <c r="N8" s="233">
        <f t="shared" si="9"/>
        <v>8.415000000000001</v>
      </c>
      <c r="O8" s="242">
        <f t="shared" si="10"/>
        <v>10.066058508965083</v>
      </c>
      <c r="P8" s="243">
        <f t="shared" si="11"/>
        <v>23.8425</v>
      </c>
      <c r="Q8" s="235">
        <f t="shared" si="12"/>
        <v>1.9868750000000002</v>
      </c>
      <c r="R8" s="244">
        <f t="shared" si="13"/>
        <v>6.4350000000000005</v>
      </c>
      <c r="S8" s="242">
        <f t="shared" si="14"/>
        <v>11.188811188811187</v>
      </c>
      <c r="T8" s="243">
        <f t="shared" si="15"/>
        <v>18.768750000000004</v>
      </c>
      <c r="U8" s="235">
        <f t="shared" si="16"/>
        <v>1.5640625000000004</v>
      </c>
    </row>
    <row r="9" spans="1:21" s="86" customFormat="1" ht="18.75" thickBot="1">
      <c r="A9" s="209">
        <v>2</v>
      </c>
      <c r="B9" s="213" t="s">
        <v>312</v>
      </c>
      <c r="C9" s="213" t="s">
        <v>313</v>
      </c>
      <c r="D9" s="225">
        <v>10</v>
      </c>
      <c r="E9" s="233">
        <f t="shared" si="0"/>
        <v>10</v>
      </c>
      <c r="F9" s="235">
        <f t="shared" si="1"/>
        <v>7.2</v>
      </c>
      <c r="G9" s="236">
        <f t="shared" si="2"/>
        <v>33.333333333333336</v>
      </c>
      <c r="H9" s="235">
        <f t="shared" si="3"/>
        <v>2.777777777777778</v>
      </c>
      <c r="I9" s="233">
        <f t="shared" si="4"/>
        <v>6.5</v>
      </c>
      <c r="J9" s="235">
        <f t="shared" si="5"/>
        <v>11.076923076923077</v>
      </c>
      <c r="K9" s="236">
        <f t="shared" si="6"/>
        <v>18.958333333333332</v>
      </c>
      <c r="L9" s="231">
        <f t="shared" si="7"/>
        <v>10</v>
      </c>
      <c r="M9" s="235">
        <f t="shared" si="8"/>
        <v>0.8333333333333334</v>
      </c>
      <c r="N9" s="233">
        <f t="shared" si="9"/>
        <v>8.5</v>
      </c>
      <c r="O9" s="242">
        <f t="shared" si="10"/>
        <v>9.965397923875432</v>
      </c>
      <c r="P9" s="243">
        <f t="shared" si="11"/>
        <v>24.083333333333332</v>
      </c>
      <c r="Q9" s="235">
        <f t="shared" si="12"/>
        <v>2.006944444444444</v>
      </c>
      <c r="R9" s="244">
        <f t="shared" si="13"/>
        <v>6.5</v>
      </c>
      <c r="S9" s="242">
        <f t="shared" si="14"/>
        <v>11.076923076923077</v>
      </c>
      <c r="T9" s="243">
        <f t="shared" si="15"/>
        <v>18.958333333333332</v>
      </c>
      <c r="U9" s="235">
        <f t="shared" si="16"/>
        <v>1.579861111111111</v>
      </c>
    </row>
    <row r="10" spans="1:21" s="86" customFormat="1" ht="18.75" thickBot="1">
      <c r="A10" s="78">
        <v>2</v>
      </c>
      <c r="B10" s="62" t="s">
        <v>316</v>
      </c>
      <c r="C10" s="62" t="s">
        <v>317</v>
      </c>
      <c r="D10" s="79">
        <v>10</v>
      </c>
      <c r="E10" s="233">
        <f t="shared" si="0"/>
        <v>10</v>
      </c>
      <c r="F10" s="235">
        <f t="shared" si="1"/>
        <v>7.2</v>
      </c>
      <c r="G10" s="236">
        <f t="shared" si="2"/>
        <v>33.333333333333336</v>
      </c>
      <c r="H10" s="235">
        <f t="shared" si="3"/>
        <v>2.777777777777778</v>
      </c>
      <c r="I10" s="233">
        <f t="shared" si="4"/>
        <v>6.5</v>
      </c>
      <c r="J10" s="235">
        <f t="shared" si="5"/>
        <v>11.076923076923077</v>
      </c>
      <c r="K10" s="236">
        <f t="shared" si="6"/>
        <v>18.958333333333332</v>
      </c>
      <c r="L10" s="231">
        <f t="shared" si="7"/>
        <v>10</v>
      </c>
      <c r="M10" s="235">
        <f t="shared" si="8"/>
        <v>0.8333333333333334</v>
      </c>
      <c r="N10" s="233">
        <f t="shared" si="9"/>
        <v>8.5</v>
      </c>
      <c r="O10" s="242">
        <f t="shared" si="10"/>
        <v>9.965397923875432</v>
      </c>
      <c r="P10" s="243">
        <f t="shared" si="11"/>
        <v>24.083333333333332</v>
      </c>
      <c r="Q10" s="235">
        <f t="shared" si="12"/>
        <v>2.006944444444444</v>
      </c>
      <c r="R10" s="244">
        <f t="shared" si="13"/>
        <v>6.5</v>
      </c>
      <c r="S10" s="242">
        <f t="shared" si="14"/>
        <v>11.076923076923077</v>
      </c>
      <c r="T10" s="243">
        <f t="shared" si="15"/>
        <v>18.958333333333332</v>
      </c>
      <c r="U10" s="235">
        <f t="shared" si="16"/>
        <v>1.579861111111111</v>
      </c>
    </row>
    <row r="11" spans="1:21" s="86" customFormat="1" ht="18.75" thickBot="1">
      <c r="A11" s="78">
        <v>2</v>
      </c>
      <c r="B11" s="62" t="s">
        <v>254</v>
      </c>
      <c r="C11" s="62" t="s">
        <v>255</v>
      </c>
      <c r="D11" s="79">
        <v>10.5</v>
      </c>
      <c r="E11" s="233">
        <f t="shared" si="0"/>
        <v>10.5</v>
      </c>
      <c r="F11" s="235">
        <f t="shared" si="1"/>
        <v>6.857142857142857</v>
      </c>
      <c r="G11" s="236">
        <f t="shared" si="2"/>
        <v>35</v>
      </c>
      <c r="H11" s="235">
        <f t="shared" si="3"/>
        <v>2.9166666666666665</v>
      </c>
      <c r="I11" s="233">
        <f t="shared" si="4"/>
        <v>6.825</v>
      </c>
      <c r="J11" s="235">
        <f t="shared" si="5"/>
        <v>10.54945054945055</v>
      </c>
      <c r="K11" s="236">
        <f t="shared" si="6"/>
        <v>19.90625</v>
      </c>
      <c r="L11" s="231">
        <f t="shared" si="7"/>
        <v>10.5</v>
      </c>
      <c r="M11" s="235">
        <f t="shared" si="8"/>
        <v>0.875</v>
      </c>
      <c r="N11" s="233">
        <f t="shared" si="9"/>
        <v>8.924999999999999</v>
      </c>
      <c r="O11" s="242">
        <f t="shared" si="10"/>
        <v>9.49085516559565</v>
      </c>
      <c r="P11" s="243">
        <f t="shared" si="11"/>
        <v>25.287499999999998</v>
      </c>
      <c r="Q11" s="235">
        <f t="shared" si="12"/>
        <v>2.1072916666666663</v>
      </c>
      <c r="R11" s="244">
        <f t="shared" si="13"/>
        <v>6.825</v>
      </c>
      <c r="S11" s="242">
        <f t="shared" si="14"/>
        <v>10.54945054945055</v>
      </c>
      <c r="T11" s="243">
        <f t="shared" si="15"/>
        <v>19.90625</v>
      </c>
      <c r="U11" s="235">
        <f t="shared" si="16"/>
        <v>1.6588541666666667</v>
      </c>
    </row>
    <row r="12" spans="1:21" s="86" customFormat="1" ht="18.75" thickBot="1">
      <c r="A12" s="78">
        <v>2</v>
      </c>
      <c r="B12" s="62" t="s">
        <v>256</v>
      </c>
      <c r="C12" s="62" t="s">
        <v>257</v>
      </c>
      <c r="D12" s="79">
        <v>10.1</v>
      </c>
      <c r="E12" s="233">
        <f t="shared" si="0"/>
        <v>10.1</v>
      </c>
      <c r="F12" s="235">
        <f t="shared" si="1"/>
        <v>7.128712871287129</v>
      </c>
      <c r="G12" s="236">
        <f t="shared" si="2"/>
        <v>33.666666666666664</v>
      </c>
      <c r="H12" s="235">
        <f t="shared" si="3"/>
        <v>2.8055555555555554</v>
      </c>
      <c r="I12" s="233">
        <f t="shared" si="4"/>
        <v>6.565</v>
      </c>
      <c r="J12" s="235">
        <f t="shared" si="5"/>
        <v>10.967250571210966</v>
      </c>
      <c r="K12" s="236">
        <f t="shared" si="6"/>
        <v>19.147916666666667</v>
      </c>
      <c r="L12" s="231">
        <f t="shared" si="7"/>
        <v>10.1</v>
      </c>
      <c r="M12" s="235">
        <f t="shared" si="8"/>
        <v>0.8416666666666667</v>
      </c>
      <c r="N12" s="233">
        <f t="shared" si="9"/>
        <v>8.584999999999999</v>
      </c>
      <c r="O12" s="242">
        <f t="shared" si="10"/>
        <v>9.86673061769845</v>
      </c>
      <c r="P12" s="243">
        <f t="shared" si="11"/>
        <v>24.324166666666663</v>
      </c>
      <c r="Q12" s="235">
        <f t="shared" si="12"/>
        <v>2.0270138888888884</v>
      </c>
      <c r="R12" s="244">
        <f t="shared" si="13"/>
        <v>6.565</v>
      </c>
      <c r="S12" s="242">
        <f t="shared" si="14"/>
        <v>10.967250571210966</v>
      </c>
      <c r="T12" s="243">
        <f t="shared" si="15"/>
        <v>19.147916666666667</v>
      </c>
      <c r="U12" s="235">
        <f t="shared" si="16"/>
        <v>1.5956597222222222</v>
      </c>
    </row>
    <row r="13" spans="1:21" s="86" customFormat="1" ht="18.75" thickBot="1">
      <c r="A13" s="217">
        <v>2</v>
      </c>
      <c r="B13" s="62" t="s">
        <v>159</v>
      </c>
      <c r="C13" s="62" t="s">
        <v>160</v>
      </c>
      <c r="D13" s="221">
        <v>10.5</v>
      </c>
      <c r="E13" s="233">
        <f t="shared" si="0"/>
        <v>10.5</v>
      </c>
      <c r="F13" s="235">
        <f t="shared" si="1"/>
        <v>6.857142857142857</v>
      </c>
      <c r="G13" s="236">
        <f t="shared" si="2"/>
        <v>35</v>
      </c>
      <c r="H13" s="235">
        <f t="shared" si="3"/>
        <v>2.9166666666666665</v>
      </c>
      <c r="I13" s="233">
        <f t="shared" si="4"/>
        <v>6.825</v>
      </c>
      <c r="J13" s="235">
        <f t="shared" si="5"/>
        <v>10.54945054945055</v>
      </c>
      <c r="K13" s="236">
        <f t="shared" si="6"/>
        <v>19.90625</v>
      </c>
      <c r="L13" s="231">
        <f t="shared" si="7"/>
        <v>10.5</v>
      </c>
      <c r="M13" s="235">
        <f t="shared" si="8"/>
        <v>0.875</v>
      </c>
      <c r="N13" s="233">
        <f t="shared" si="9"/>
        <v>8.924999999999999</v>
      </c>
      <c r="O13" s="242">
        <f t="shared" si="10"/>
        <v>9.49085516559565</v>
      </c>
      <c r="P13" s="243">
        <f t="shared" si="11"/>
        <v>25.287499999999998</v>
      </c>
      <c r="Q13" s="235">
        <f t="shared" si="12"/>
        <v>2.1072916666666663</v>
      </c>
      <c r="R13" s="244">
        <f t="shared" si="13"/>
        <v>6.825</v>
      </c>
      <c r="S13" s="242">
        <f t="shared" si="14"/>
        <v>10.54945054945055</v>
      </c>
      <c r="T13" s="243">
        <f t="shared" si="15"/>
        <v>19.90625</v>
      </c>
      <c r="U13" s="235">
        <f t="shared" si="16"/>
        <v>1.6588541666666667</v>
      </c>
    </row>
    <row r="14" spans="1:21" s="86" customFormat="1" ht="18.75" thickBot="1">
      <c r="A14" s="209">
        <v>3</v>
      </c>
      <c r="B14" s="213" t="s">
        <v>306</v>
      </c>
      <c r="C14" s="213" t="s">
        <v>307</v>
      </c>
      <c r="D14" s="222">
        <v>11.5</v>
      </c>
      <c r="E14" s="233">
        <f t="shared" si="0"/>
        <v>11.5</v>
      </c>
      <c r="F14" s="235">
        <f t="shared" si="1"/>
        <v>6.260869565217392</v>
      </c>
      <c r="G14" s="236">
        <f t="shared" si="2"/>
        <v>38.33333333333333</v>
      </c>
      <c r="H14" s="235">
        <f t="shared" si="3"/>
        <v>3.194444444444444</v>
      </c>
      <c r="I14" s="233">
        <f t="shared" si="4"/>
        <v>7.4750000000000005</v>
      </c>
      <c r="J14" s="235">
        <f t="shared" si="5"/>
        <v>9.63210702341137</v>
      </c>
      <c r="K14" s="236">
        <f t="shared" si="6"/>
        <v>21.802083333333336</v>
      </c>
      <c r="L14" s="231">
        <f t="shared" si="7"/>
        <v>11.5</v>
      </c>
      <c r="M14" s="235">
        <f t="shared" si="8"/>
        <v>0.9583333333333334</v>
      </c>
      <c r="N14" s="233">
        <f t="shared" si="9"/>
        <v>9.775</v>
      </c>
      <c r="O14" s="242">
        <f t="shared" si="10"/>
        <v>8.665563412065593</v>
      </c>
      <c r="P14" s="243">
        <f t="shared" si="11"/>
        <v>27.695833333333336</v>
      </c>
      <c r="Q14" s="235">
        <f t="shared" si="12"/>
        <v>2.3079861111111115</v>
      </c>
      <c r="R14" s="244">
        <f t="shared" si="13"/>
        <v>7.4750000000000005</v>
      </c>
      <c r="S14" s="242">
        <f t="shared" si="14"/>
        <v>9.63210702341137</v>
      </c>
      <c r="T14" s="243">
        <f t="shared" si="15"/>
        <v>21.802083333333336</v>
      </c>
      <c r="U14" s="235">
        <f t="shared" si="16"/>
        <v>1.816840277777778</v>
      </c>
    </row>
    <row r="15" spans="1:21" s="86" customFormat="1" ht="18.75" thickBot="1">
      <c r="A15" s="78">
        <v>3</v>
      </c>
      <c r="B15" s="62" t="s">
        <v>310</v>
      </c>
      <c r="C15" s="62" t="s">
        <v>311</v>
      </c>
      <c r="D15" s="79">
        <v>10.8</v>
      </c>
      <c r="E15" s="233">
        <f t="shared" si="0"/>
        <v>10.8</v>
      </c>
      <c r="F15" s="235">
        <f t="shared" si="1"/>
        <v>6.666666666666667</v>
      </c>
      <c r="G15" s="236">
        <f t="shared" si="2"/>
        <v>36</v>
      </c>
      <c r="H15" s="235">
        <f t="shared" si="3"/>
        <v>3</v>
      </c>
      <c r="I15" s="233">
        <f t="shared" si="4"/>
        <v>7.0200000000000005</v>
      </c>
      <c r="J15" s="235">
        <f t="shared" si="5"/>
        <v>10.256410256410255</v>
      </c>
      <c r="K15" s="236">
        <f t="shared" si="6"/>
        <v>20.475</v>
      </c>
      <c r="L15" s="231">
        <f t="shared" si="7"/>
        <v>10.8</v>
      </c>
      <c r="M15" s="235">
        <f t="shared" si="8"/>
        <v>0.9</v>
      </c>
      <c r="N15" s="233">
        <f t="shared" si="9"/>
        <v>9.18</v>
      </c>
      <c r="O15" s="242">
        <f t="shared" si="10"/>
        <v>9.22722029988466</v>
      </c>
      <c r="P15" s="243">
        <f t="shared" si="11"/>
        <v>26.009999999999998</v>
      </c>
      <c r="Q15" s="235">
        <f t="shared" si="12"/>
        <v>2.1675</v>
      </c>
      <c r="R15" s="244">
        <f t="shared" si="13"/>
        <v>7.0200000000000005</v>
      </c>
      <c r="S15" s="242">
        <f t="shared" si="14"/>
        <v>10.256410256410255</v>
      </c>
      <c r="T15" s="243">
        <f t="shared" si="15"/>
        <v>20.475</v>
      </c>
      <c r="U15" s="235">
        <f t="shared" si="16"/>
        <v>1.70625</v>
      </c>
    </row>
    <row r="16" spans="1:21" s="86" customFormat="1" ht="18.75" thickBot="1">
      <c r="A16" s="78">
        <v>3</v>
      </c>
      <c r="B16" s="62" t="s">
        <v>320</v>
      </c>
      <c r="C16" s="62" t="s">
        <v>321</v>
      </c>
      <c r="D16" s="79">
        <v>10.9</v>
      </c>
      <c r="E16" s="233">
        <f t="shared" si="0"/>
        <v>10.9</v>
      </c>
      <c r="F16" s="235">
        <f t="shared" si="1"/>
        <v>6.605504587155964</v>
      </c>
      <c r="G16" s="236">
        <f t="shared" si="2"/>
        <v>36.33333333333333</v>
      </c>
      <c r="H16" s="235">
        <f t="shared" si="3"/>
        <v>3.0277777777777772</v>
      </c>
      <c r="I16" s="233">
        <f t="shared" si="4"/>
        <v>7.085000000000001</v>
      </c>
      <c r="J16" s="235">
        <f t="shared" si="5"/>
        <v>10.162314749470712</v>
      </c>
      <c r="K16" s="236">
        <f t="shared" si="6"/>
        <v>20.664583333333336</v>
      </c>
      <c r="L16" s="231">
        <f t="shared" si="7"/>
        <v>10.9</v>
      </c>
      <c r="M16" s="235">
        <f t="shared" si="8"/>
        <v>0.9083333333333333</v>
      </c>
      <c r="N16" s="233">
        <f t="shared" si="9"/>
        <v>9.265</v>
      </c>
      <c r="O16" s="242">
        <f t="shared" si="10"/>
        <v>9.142566902638011</v>
      </c>
      <c r="P16" s="243">
        <f t="shared" si="11"/>
        <v>26.250833333333336</v>
      </c>
      <c r="Q16" s="235">
        <f t="shared" si="12"/>
        <v>2.1875694444444447</v>
      </c>
      <c r="R16" s="244">
        <f t="shared" si="13"/>
        <v>7.085000000000001</v>
      </c>
      <c r="S16" s="242">
        <f t="shared" si="14"/>
        <v>10.162314749470712</v>
      </c>
      <c r="T16" s="243">
        <f t="shared" si="15"/>
        <v>20.664583333333336</v>
      </c>
      <c r="U16" s="235">
        <f t="shared" si="16"/>
        <v>1.7220486111111113</v>
      </c>
    </row>
    <row r="17" spans="1:21" s="86" customFormat="1" ht="18.75" thickBot="1">
      <c r="A17" s="209">
        <v>4</v>
      </c>
      <c r="B17" s="213" t="s">
        <v>304</v>
      </c>
      <c r="C17" s="213" t="s">
        <v>305</v>
      </c>
      <c r="D17" s="222">
        <v>11.9</v>
      </c>
      <c r="E17" s="233">
        <f t="shared" si="0"/>
        <v>11.9</v>
      </c>
      <c r="F17" s="235">
        <f t="shared" si="1"/>
        <v>6.050420168067227</v>
      </c>
      <c r="G17" s="236">
        <f t="shared" si="2"/>
        <v>39.666666666666664</v>
      </c>
      <c r="H17" s="235">
        <f t="shared" si="3"/>
        <v>3.3055555555555554</v>
      </c>
      <c r="I17" s="233">
        <f t="shared" si="4"/>
        <v>7.735</v>
      </c>
      <c r="J17" s="235">
        <f t="shared" si="5"/>
        <v>9.308338720103427</v>
      </c>
      <c r="K17" s="236">
        <f t="shared" si="6"/>
        <v>22.560416666666665</v>
      </c>
      <c r="L17" s="231">
        <f t="shared" si="7"/>
        <v>11.9</v>
      </c>
      <c r="M17" s="235">
        <f t="shared" si="8"/>
        <v>0.9916666666666667</v>
      </c>
      <c r="N17" s="233">
        <f t="shared" si="9"/>
        <v>10.115</v>
      </c>
      <c r="O17" s="242">
        <f t="shared" si="10"/>
        <v>8.374283969643221</v>
      </c>
      <c r="P17" s="243">
        <f t="shared" si="11"/>
        <v>28.659166666666664</v>
      </c>
      <c r="Q17" s="235">
        <f t="shared" si="12"/>
        <v>2.3882638888888885</v>
      </c>
      <c r="R17" s="244">
        <f t="shared" si="13"/>
        <v>7.735</v>
      </c>
      <c r="S17" s="242">
        <f t="shared" si="14"/>
        <v>9.308338720103427</v>
      </c>
      <c r="T17" s="243">
        <f t="shared" si="15"/>
        <v>22.560416666666665</v>
      </c>
      <c r="U17" s="235">
        <f t="shared" si="16"/>
        <v>1.880034722222222</v>
      </c>
    </row>
    <row r="18" spans="1:21" s="86" customFormat="1" ht="18.75" thickBot="1">
      <c r="A18" s="78">
        <v>4</v>
      </c>
      <c r="B18" s="62" t="s">
        <v>308</v>
      </c>
      <c r="C18" s="62" t="s">
        <v>309</v>
      </c>
      <c r="D18" s="79">
        <v>12.1</v>
      </c>
      <c r="E18" s="233">
        <f t="shared" si="0"/>
        <v>12.1</v>
      </c>
      <c r="F18" s="235">
        <f t="shared" si="1"/>
        <v>5.950413223140496</v>
      </c>
      <c r="G18" s="236">
        <f t="shared" si="2"/>
        <v>40.333333333333336</v>
      </c>
      <c r="H18" s="235">
        <f t="shared" si="3"/>
        <v>3.361111111111111</v>
      </c>
      <c r="I18" s="233">
        <f t="shared" si="4"/>
        <v>7.865</v>
      </c>
      <c r="J18" s="235">
        <f t="shared" si="5"/>
        <v>9.15448188175461</v>
      </c>
      <c r="K18" s="236">
        <f t="shared" si="6"/>
        <v>22.93958333333333</v>
      </c>
      <c r="L18" s="231">
        <f t="shared" si="7"/>
        <v>12.1</v>
      </c>
      <c r="M18" s="235">
        <f t="shared" si="8"/>
        <v>1.0083333333333333</v>
      </c>
      <c r="N18" s="233">
        <f t="shared" si="9"/>
        <v>10.285</v>
      </c>
      <c r="O18" s="242">
        <f t="shared" si="10"/>
        <v>8.235866052789614</v>
      </c>
      <c r="P18" s="243">
        <f t="shared" si="11"/>
        <v>29.140833333333333</v>
      </c>
      <c r="Q18" s="235">
        <f t="shared" si="12"/>
        <v>2.428402777777778</v>
      </c>
      <c r="R18" s="244">
        <f t="shared" si="13"/>
        <v>7.865</v>
      </c>
      <c r="S18" s="242">
        <f t="shared" si="14"/>
        <v>9.15448188175461</v>
      </c>
      <c r="T18" s="243">
        <f t="shared" si="15"/>
        <v>22.93958333333333</v>
      </c>
      <c r="U18" s="235">
        <f t="shared" si="16"/>
        <v>1.9116319444444443</v>
      </c>
    </row>
    <row r="19" spans="1:21" s="86" customFormat="1" ht="18.75" thickBot="1">
      <c r="A19" s="78">
        <v>4</v>
      </c>
      <c r="B19" s="62" t="s">
        <v>314</v>
      </c>
      <c r="C19" s="62" t="s">
        <v>315</v>
      </c>
      <c r="D19" s="79">
        <v>12</v>
      </c>
      <c r="E19" s="233">
        <f t="shared" si="0"/>
        <v>12</v>
      </c>
      <c r="F19" s="235">
        <f t="shared" si="1"/>
        <v>6</v>
      </c>
      <c r="G19" s="236">
        <f t="shared" si="2"/>
        <v>40</v>
      </c>
      <c r="H19" s="235">
        <f t="shared" si="3"/>
        <v>3.3333333333333335</v>
      </c>
      <c r="I19" s="233">
        <f t="shared" si="4"/>
        <v>7.800000000000001</v>
      </c>
      <c r="J19" s="235">
        <f t="shared" si="5"/>
        <v>9.23076923076923</v>
      </c>
      <c r="K19" s="236">
        <f t="shared" si="6"/>
        <v>22.750000000000004</v>
      </c>
      <c r="L19" s="231">
        <f t="shared" si="7"/>
        <v>12</v>
      </c>
      <c r="M19" s="235">
        <f t="shared" si="8"/>
        <v>1</v>
      </c>
      <c r="N19" s="233">
        <f t="shared" si="9"/>
        <v>10.2</v>
      </c>
      <c r="O19" s="242">
        <f t="shared" si="10"/>
        <v>8.304498269896193</v>
      </c>
      <c r="P19" s="243">
        <f t="shared" si="11"/>
        <v>28.900000000000002</v>
      </c>
      <c r="Q19" s="235">
        <f t="shared" si="12"/>
        <v>2.4083333333333337</v>
      </c>
      <c r="R19" s="244">
        <f t="shared" si="13"/>
        <v>7.800000000000001</v>
      </c>
      <c r="S19" s="242">
        <f t="shared" si="14"/>
        <v>9.23076923076923</v>
      </c>
      <c r="T19" s="243">
        <f t="shared" si="15"/>
        <v>22.750000000000004</v>
      </c>
      <c r="U19" s="235">
        <f t="shared" si="16"/>
        <v>1.8958333333333337</v>
      </c>
    </row>
    <row r="20" spans="1:21" s="86" customFormat="1" ht="18.75" thickBot="1">
      <c r="A20" s="78">
        <v>4</v>
      </c>
      <c r="B20" s="62" t="s">
        <v>252</v>
      </c>
      <c r="C20" s="62" t="s">
        <v>253</v>
      </c>
      <c r="D20" s="79">
        <v>11.9</v>
      </c>
      <c r="E20" s="233">
        <f t="shared" si="0"/>
        <v>11.9</v>
      </c>
      <c r="F20" s="235">
        <f t="shared" si="1"/>
        <v>6.050420168067227</v>
      </c>
      <c r="G20" s="236">
        <f t="shared" si="2"/>
        <v>39.666666666666664</v>
      </c>
      <c r="H20" s="235">
        <f t="shared" si="3"/>
        <v>3.3055555555555554</v>
      </c>
      <c r="I20" s="233">
        <f t="shared" si="4"/>
        <v>7.735</v>
      </c>
      <c r="J20" s="235">
        <f t="shared" si="5"/>
        <v>9.308338720103427</v>
      </c>
      <c r="K20" s="236">
        <f t="shared" si="6"/>
        <v>22.560416666666665</v>
      </c>
      <c r="L20" s="231">
        <f t="shared" si="7"/>
        <v>11.9</v>
      </c>
      <c r="M20" s="235">
        <f t="shared" si="8"/>
        <v>0.9916666666666667</v>
      </c>
      <c r="N20" s="233">
        <f t="shared" si="9"/>
        <v>10.115</v>
      </c>
      <c r="O20" s="242">
        <f t="shared" si="10"/>
        <v>8.374283969643221</v>
      </c>
      <c r="P20" s="243">
        <f t="shared" si="11"/>
        <v>28.659166666666664</v>
      </c>
      <c r="Q20" s="235">
        <f t="shared" si="12"/>
        <v>2.3882638888888885</v>
      </c>
      <c r="R20" s="244">
        <f t="shared" si="13"/>
        <v>7.735</v>
      </c>
      <c r="S20" s="242">
        <f t="shared" si="14"/>
        <v>9.308338720103427</v>
      </c>
      <c r="T20" s="243">
        <f t="shared" si="15"/>
        <v>22.560416666666665</v>
      </c>
      <c r="U20" s="235">
        <f t="shared" si="16"/>
        <v>1.880034722222222</v>
      </c>
    </row>
    <row r="21" spans="1:21" s="86" customFormat="1" ht="18.75" thickBot="1">
      <c r="A21" s="91">
        <v>4</v>
      </c>
      <c r="B21" s="219" t="s">
        <v>113</v>
      </c>
      <c r="C21" s="219" t="s">
        <v>152</v>
      </c>
      <c r="D21" s="79">
        <v>11.9</v>
      </c>
      <c r="E21" s="233">
        <f t="shared" si="0"/>
        <v>11.9</v>
      </c>
      <c r="F21" s="235">
        <f t="shared" si="1"/>
        <v>6.050420168067227</v>
      </c>
      <c r="G21" s="236">
        <f t="shared" si="2"/>
        <v>39.666666666666664</v>
      </c>
      <c r="H21" s="235">
        <f t="shared" si="3"/>
        <v>3.3055555555555554</v>
      </c>
      <c r="I21" s="233">
        <f t="shared" si="4"/>
        <v>7.735</v>
      </c>
      <c r="J21" s="235">
        <f t="shared" si="5"/>
        <v>9.308338720103427</v>
      </c>
      <c r="K21" s="236">
        <f t="shared" si="6"/>
        <v>22.560416666666665</v>
      </c>
      <c r="L21" s="231">
        <f t="shared" si="7"/>
        <v>11.9</v>
      </c>
      <c r="M21" s="235">
        <f t="shared" si="8"/>
        <v>0.9916666666666667</v>
      </c>
      <c r="N21" s="233">
        <f t="shared" si="9"/>
        <v>10.115</v>
      </c>
      <c r="O21" s="242">
        <f t="shared" si="10"/>
        <v>8.374283969643221</v>
      </c>
      <c r="P21" s="243">
        <f t="shared" si="11"/>
        <v>28.659166666666664</v>
      </c>
      <c r="Q21" s="235">
        <f t="shared" si="12"/>
        <v>2.3882638888888885</v>
      </c>
      <c r="R21" s="244">
        <f t="shared" si="13"/>
        <v>7.735</v>
      </c>
      <c r="S21" s="242">
        <f t="shared" si="14"/>
        <v>9.308338720103427</v>
      </c>
      <c r="T21" s="243">
        <f t="shared" si="15"/>
        <v>22.560416666666665</v>
      </c>
      <c r="U21" s="235">
        <f t="shared" si="16"/>
        <v>1.880034722222222</v>
      </c>
    </row>
    <row r="22" spans="1:21" s="86" customFormat="1" ht="18.75" thickBot="1">
      <c r="A22" s="209">
        <v>5</v>
      </c>
      <c r="B22" s="213" t="s">
        <v>258</v>
      </c>
      <c r="C22" s="213" t="s">
        <v>259</v>
      </c>
      <c r="D22" s="222">
        <v>12.6</v>
      </c>
      <c r="E22" s="233">
        <f t="shared" si="0"/>
        <v>12.6</v>
      </c>
      <c r="F22" s="235">
        <f t="shared" si="1"/>
        <v>5.714285714285714</v>
      </c>
      <c r="G22" s="236">
        <f t="shared" si="2"/>
        <v>42</v>
      </c>
      <c r="H22" s="235">
        <f t="shared" si="3"/>
        <v>3.5</v>
      </c>
      <c r="I22" s="233">
        <f t="shared" si="4"/>
        <v>8.19</v>
      </c>
      <c r="J22" s="235">
        <f t="shared" si="5"/>
        <v>8.791208791208792</v>
      </c>
      <c r="K22" s="236">
        <f t="shared" si="6"/>
        <v>23.8875</v>
      </c>
      <c r="L22" s="231">
        <f t="shared" si="7"/>
        <v>12.6</v>
      </c>
      <c r="M22" s="235">
        <f t="shared" si="8"/>
        <v>1.05</v>
      </c>
      <c r="N22" s="233">
        <f t="shared" si="9"/>
        <v>10.709999999999999</v>
      </c>
      <c r="O22" s="242">
        <f t="shared" si="10"/>
        <v>7.90904597132971</v>
      </c>
      <c r="P22" s="243">
        <f t="shared" si="11"/>
        <v>30.344999999999995</v>
      </c>
      <c r="Q22" s="235">
        <f t="shared" si="12"/>
        <v>2.5287499999999996</v>
      </c>
      <c r="R22" s="244">
        <f t="shared" si="13"/>
        <v>8.19</v>
      </c>
      <c r="S22" s="242">
        <f t="shared" si="14"/>
        <v>8.791208791208792</v>
      </c>
      <c r="T22" s="243">
        <f t="shared" si="15"/>
        <v>23.8875</v>
      </c>
      <c r="U22" s="235">
        <f t="shared" si="16"/>
        <v>1.9906249999999999</v>
      </c>
    </row>
    <row r="23" spans="1:21" s="86" customFormat="1" ht="18.75" thickBot="1">
      <c r="A23" s="78">
        <v>5</v>
      </c>
      <c r="B23" s="62" t="s">
        <v>262</v>
      </c>
      <c r="C23" s="62" t="s">
        <v>112</v>
      </c>
      <c r="D23" s="79">
        <v>12.4</v>
      </c>
      <c r="E23" s="233">
        <f t="shared" si="0"/>
        <v>12.4</v>
      </c>
      <c r="F23" s="235">
        <f t="shared" si="1"/>
        <v>5.806451612903226</v>
      </c>
      <c r="G23" s="236">
        <f t="shared" si="2"/>
        <v>41.33333333333333</v>
      </c>
      <c r="H23" s="235">
        <f t="shared" si="3"/>
        <v>3.444444444444444</v>
      </c>
      <c r="I23" s="233">
        <f t="shared" si="4"/>
        <v>8.06</v>
      </c>
      <c r="J23" s="235">
        <f t="shared" si="5"/>
        <v>8.933002481389577</v>
      </c>
      <c r="K23" s="236">
        <f t="shared" si="6"/>
        <v>23.508333333333336</v>
      </c>
      <c r="L23" s="231">
        <f t="shared" si="7"/>
        <v>12.4</v>
      </c>
      <c r="M23" s="235">
        <f t="shared" si="8"/>
        <v>1.0333333333333334</v>
      </c>
      <c r="N23" s="233">
        <f t="shared" si="9"/>
        <v>10.54</v>
      </c>
      <c r="O23" s="242">
        <f t="shared" si="10"/>
        <v>8.0366112289318</v>
      </c>
      <c r="P23" s="243">
        <f t="shared" si="11"/>
        <v>29.863333333333333</v>
      </c>
      <c r="Q23" s="235">
        <f t="shared" si="12"/>
        <v>2.488611111111111</v>
      </c>
      <c r="R23" s="244">
        <f t="shared" si="13"/>
        <v>8.06</v>
      </c>
      <c r="S23" s="242">
        <f t="shared" si="14"/>
        <v>8.933002481389577</v>
      </c>
      <c r="T23" s="243">
        <f t="shared" si="15"/>
        <v>23.508333333333336</v>
      </c>
      <c r="U23" s="235">
        <f t="shared" si="16"/>
        <v>1.959027777777778</v>
      </c>
    </row>
    <row r="24" spans="1:21" s="86" customFormat="1" ht="18.75" thickBot="1">
      <c r="A24" s="217">
        <v>5</v>
      </c>
      <c r="B24" s="62" t="s">
        <v>153</v>
      </c>
      <c r="C24" s="62" t="s">
        <v>154</v>
      </c>
      <c r="D24" s="221">
        <v>12.5</v>
      </c>
      <c r="E24" s="233">
        <f t="shared" si="0"/>
        <v>12.5</v>
      </c>
      <c r="F24" s="235">
        <f t="shared" si="1"/>
        <v>5.76</v>
      </c>
      <c r="G24" s="236">
        <f t="shared" si="2"/>
        <v>41.66666666666667</v>
      </c>
      <c r="H24" s="235">
        <f t="shared" si="3"/>
        <v>3.4722222222222228</v>
      </c>
      <c r="I24" s="233">
        <f t="shared" si="4"/>
        <v>8.125</v>
      </c>
      <c r="J24" s="235">
        <f t="shared" si="5"/>
        <v>8.861538461538462</v>
      </c>
      <c r="K24" s="236">
        <f t="shared" si="6"/>
        <v>23.697916666666664</v>
      </c>
      <c r="L24" s="231">
        <f t="shared" si="7"/>
        <v>12.5</v>
      </c>
      <c r="M24" s="235">
        <f t="shared" si="8"/>
        <v>1.0416666666666667</v>
      </c>
      <c r="N24" s="233">
        <f t="shared" si="9"/>
        <v>10.625</v>
      </c>
      <c r="O24" s="242">
        <f t="shared" si="10"/>
        <v>7.972318339100346</v>
      </c>
      <c r="P24" s="243">
        <f t="shared" si="11"/>
        <v>30.104166666666668</v>
      </c>
      <c r="Q24" s="235">
        <f t="shared" si="12"/>
        <v>2.508680555555556</v>
      </c>
      <c r="R24" s="244">
        <f t="shared" si="13"/>
        <v>8.125</v>
      </c>
      <c r="S24" s="242">
        <f t="shared" si="14"/>
        <v>8.861538461538462</v>
      </c>
      <c r="T24" s="243">
        <f t="shared" si="15"/>
        <v>23.697916666666664</v>
      </c>
      <c r="U24" s="235">
        <f t="shared" si="16"/>
        <v>1.9748263888888886</v>
      </c>
    </row>
    <row r="25" spans="1:21" s="86" customFormat="1" ht="18.75" thickBot="1">
      <c r="A25" s="217">
        <v>5</v>
      </c>
      <c r="B25" s="62" t="s">
        <v>155</v>
      </c>
      <c r="C25" s="62" t="s">
        <v>156</v>
      </c>
      <c r="D25" s="221"/>
      <c r="E25" s="233">
        <f t="shared" si="0"/>
        <v>0</v>
      </c>
      <c r="F25" s="235" t="e">
        <f t="shared" si="1"/>
        <v>#DIV/0!</v>
      </c>
      <c r="G25" s="236" t="e">
        <f t="shared" si="2"/>
        <v>#DIV/0!</v>
      </c>
      <c r="H25" s="235" t="e">
        <f t="shared" si="3"/>
        <v>#DIV/0!</v>
      </c>
      <c r="I25" s="233">
        <f t="shared" si="4"/>
        <v>0</v>
      </c>
      <c r="J25" s="235" t="e">
        <f t="shared" si="5"/>
        <v>#DIV/0!</v>
      </c>
      <c r="K25" s="236" t="e">
        <f t="shared" si="6"/>
        <v>#DIV/0!</v>
      </c>
      <c r="L25" s="231">
        <f t="shared" si="7"/>
        <v>0</v>
      </c>
      <c r="M25" s="235">
        <f t="shared" si="8"/>
        <v>0</v>
      </c>
      <c r="N25" s="233">
        <f t="shared" si="9"/>
        <v>0</v>
      </c>
      <c r="O25" s="242" t="e">
        <f t="shared" si="10"/>
        <v>#DIV/0!</v>
      </c>
      <c r="P25" s="243" t="e">
        <f t="shared" si="11"/>
        <v>#DIV/0!</v>
      </c>
      <c r="Q25" s="235" t="e">
        <f t="shared" si="12"/>
        <v>#DIV/0!</v>
      </c>
      <c r="R25" s="244">
        <f t="shared" si="13"/>
        <v>0</v>
      </c>
      <c r="S25" s="242" t="e">
        <f t="shared" si="14"/>
        <v>#DIV/0!</v>
      </c>
      <c r="T25" s="243" t="e">
        <f t="shared" si="15"/>
        <v>#DIV/0!</v>
      </c>
      <c r="U25" s="235" t="e">
        <f t="shared" si="16"/>
        <v>#DIV/0!</v>
      </c>
    </row>
    <row r="26" spans="1:21" s="86" customFormat="1" ht="18.75" thickBot="1">
      <c r="A26" s="209">
        <v>6</v>
      </c>
      <c r="B26" s="213" t="s">
        <v>327</v>
      </c>
      <c r="C26" s="213" t="s">
        <v>251</v>
      </c>
      <c r="D26" s="222">
        <v>13.1</v>
      </c>
      <c r="E26" s="233">
        <f t="shared" si="0"/>
        <v>13.1</v>
      </c>
      <c r="F26" s="235">
        <f t="shared" si="1"/>
        <v>5.4961832061068705</v>
      </c>
      <c r="G26" s="236">
        <f t="shared" si="2"/>
        <v>43.666666666666664</v>
      </c>
      <c r="H26" s="235">
        <f t="shared" si="3"/>
        <v>3.638888888888889</v>
      </c>
      <c r="I26" s="233">
        <f t="shared" si="4"/>
        <v>8.515</v>
      </c>
      <c r="J26" s="235">
        <f t="shared" si="5"/>
        <v>8.455666470933647</v>
      </c>
      <c r="K26" s="236">
        <f t="shared" si="6"/>
        <v>24.835416666666667</v>
      </c>
      <c r="L26" s="231">
        <f t="shared" si="7"/>
        <v>13.1</v>
      </c>
      <c r="M26" s="235">
        <f t="shared" si="8"/>
        <v>1.0916666666666666</v>
      </c>
      <c r="N26" s="233">
        <f t="shared" si="9"/>
        <v>11.135</v>
      </c>
      <c r="O26" s="242">
        <f t="shared" si="10"/>
        <v>7.60717398769117</v>
      </c>
      <c r="P26" s="243">
        <f t="shared" si="11"/>
        <v>31.549166666666665</v>
      </c>
      <c r="Q26" s="235">
        <f t="shared" si="12"/>
        <v>2.629097222222222</v>
      </c>
      <c r="R26" s="244">
        <f t="shared" si="13"/>
        <v>8.515</v>
      </c>
      <c r="S26" s="242">
        <f t="shared" si="14"/>
        <v>8.455666470933647</v>
      </c>
      <c r="T26" s="243">
        <f t="shared" si="15"/>
        <v>24.835416666666667</v>
      </c>
      <c r="U26" s="235">
        <f t="shared" si="16"/>
        <v>2.0696180555555554</v>
      </c>
    </row>
    <row r="27" spans="1:21" s="86" customFormat="1" ht="18.75" thickBot="1">
      <c r="A27" s="214">
        <v>7</v>
      </c>
      <c r="B27" s="213" t="s">
        <v>322</v>
      </c>
      <c r="C27" s="213" t="s">
        <v>323</v>
      </c>
      <c r="D27" s="222">
        <v>13.8</v>
      </c>
      <c r="E27" s="233">
        <f t="shared" si="0"/>
        <v>13.8</v>
      </c>
      <c r="F27" s="235">
        <f t="shared" si="1"/>
        <v>5.217391304347826</v>
      </c>
      <c r="G27" s="236">
        <f t="shared" si="2"/>
        <v>46</v>
      </c>
      <c r="H27" s="235">
        <f t="shared" si="3"/>
        <v>3.8333333333333335</v>
      </c>
      <c r="I27" s="233">
        <f t="shared" si="4"/>
        <v>8.97</v>
      </c>
      <c r="J27" s="235">
        <f t="shared" si="5"/>
        <v>8.02675585284281</v>
      </c>
      <c r="K27" s="236">
        <f t="shared" si="6"/>
        <v>26.1625</v>
      </c>
      <c r="L27" s="231">
        <f t="shared" si="7"/>
        <v>13.8</v>
      </c>
      <c r="M27" s="235">
        <f t="shared" si="8"/>
        <v>1.1500000000000001</v>
      </c>
      <c r="N27" s="233">
        <f t="shared" si="9"/>
        <v>11.73</v>
      </c>
      <c r="O27" s="242">
        <f t="shared" si="10"/>
        <v>7.221302843387995</v>
      </c>
      <c r="P27" s="243">
        <f t="shared" si="11"/>
        <v>33.235</v>
      </c>
      <c r="Q27" s="235">
        <f t="shared" si="12"/>
        <v>2.7695833333333333</v>
      </c>
      <c r="R27" s="244">
        <f t="shared" si="13"/>
        <v>8.97</v>
      </c>
      <c r="S27" s="242">
        <f t="shared" si="14"/>
        <v>8.02675585284281</v>
      </c>
      <c r="T27" s="243">
        <f t="shared" si="15"/>
        <v>26.1625</v>
      </c>
      <c r="U27" s="235">
        <f t="shared" si="16"/>
        <v>2.1802083333333333</v>
      </c>
    </row>
    <row r="28" spans="1:21" s="86" customFormat="1" ht="18.75" thickBot="1">
      <c r="A28" s="218">
        <v>7</v>
      </c>
      <c r="B28" s="62"/>
      <c r="C28" s="62" t="s">
        <v>163</v>
      </c>
      <c r="D28" s="79">
        <v>13.5</v>
      </c>
      <c r="E28" s="233">
        <f t="shared" si="0"/>
        <v>13.5</v>
      </c>
      <c r="F28" s="235">
        <f t="shared" si="1"/>
        <v>5.333333333333333</v>
      </c>
      <c r="G28" s="236">
        <f t="shared" si="2"/>
        <v>45</v>
      </c>
      <c r="H28" s="235">
        <f t="shared" si="3"/>
        <v>3.75</v>
      </c>
      <c r="I28" s="233">
        <f t="shared" si="4"/>
        <v>8.775</v>
      </c>
      <c r="J28" s="235">
        <f t="shared" si="5"/>
        <v>8.205128205128204</v>
      </c>
      <c r="K28" s="236">
        <f t="shared" si="6"/>
        <v>25.593750000000004</v>
      </c>
      <c r="L28" s="231">
        <f t="shared" si="7"/>
        <v>13.5</v>
      </c>
      <c r="M28" s="235">
        <f t="shared" si="8"/>
        <v>1.125</v>
      </c>
      <c r="N28" s="233">
        <f t="shared" si="9"/>
        <v>11.475</v>
      </c>
      <c r="O28" s="242">
        <f t="shared" si="10"/>
        <v>7.381776239907728</v>
      </c>
      <c r="P28" s="243">
        <f t="shared" si="11"/>
        <v>32.5125</v>
      </c>
      <c r="Q28" s="235">
        <f t="shared" si="12"/>
        <v>2.709375</v>
      </c>
      <c r="R28" s="244">
        <f t="shared" si="13"/>
        <v>8.775</v>
      </c>
      <c r="S28" s="242">
        <f t="shared" si="14"/>
        <v>8.205128205128204</v>
      </c>
      <c r="T28" s="243">
        <f t="shared" si="15"/>
        <v>25.593750000000004</v>
      </c>
      <c r="U28" s="235">
        <f t="shared" si="16"/>
        <v>2.1328125000000004</v>
      </c>
    </row>
    <row r="29" spans="5:21" ht="18.75" thickBot="1">
      <c r="E29" s="233">
        <f t="shared" si="0"/>
        <v>0</v>
      </c>
      <c r="F29" s="235" t="e">
        <f t="shared" si="1"/>
        <v>#DIV/0!</v>
      </c>
      <c r="G29" s="236" t="e">
        <f t="shared" si="2"/>
        <v>#DIV/0!</v>
      </c>
      <c r="H29" s="235" t="e">
        <f t="shared" si="3"/>
        <v>#DIV/0!</v>
      </c>
      <c r="I29" s="233">
        <f t="shared" si="4"/>
        <v>0</v>
      </c>
      <c r="J29" s="235" t="e">
        <f t="shared" si="5"/>
        <v>#DIV/0!</v>
      </c>
      <c r="K29" s="236" t="e">
        <f t="shared" si="6"/>
        <v>#DIV/0!</v>
      </c>
      <c r="L29" s="231">
        <f t="shared" si="7"/>
        <v>0</v>
      </c>
      <c r="M29" s="235">
        <f t="shared" si="8"/>
        <v>0</v>
      </c>
      <c r="N29" s="233">
        <f t="shared" si="9"/>
        <v>0</v>
      </c>
      <c r="O29" s="242" t="e">
        <f t="shared" si="10"/>
        <v>#DIV/0!</v>
      </c>
      <c r="P29" s="243" t="e">
        <f t="shared" si="11"/>
        <v>#DIV/0!</v>
      </c>
      <c r="Q29" s="235" t="e">
        <f t="shared" si="12"/>
        <v>#DIV/0!</v>
      </c>
      <c r="R29" s="244">
        <f t="shared" si="13"/>
        <v>0</v>
      </c>
      <c r="S29" s="242" t="e">
        <f t="shared" si="14"/>
        <v>#DIV/0!</v>
      </c>
      <c r="T29" s="243" t="e">
        <f t="shared" si="15"/>
        <v>#DIV/0!</v>
      </c>
      <c r="U29" s="235" t="e">
        <f t="shared" si="16"/>
        <v>#DIV/0!</v>
      </c>
    </row>
    <row r="30" spans="1:21" ht="18.75" thickBot="1">
      <c r="A30" s="216"/>
      <c r="B30" s="62" t="s">
        <v>239</v>
      </c>
      <c r="C30" s="62" t="s">
        <v>240</v>
      </c>
      <c r="D30" s="92"/>
      <c r="E30" s="233">
        <f t="shared" si="0"/>
        <v>0</v>
      </c>
      <c r="F30" s="235" t="e">
        <f t="shared" si="1"/>
        <v>#DIV/0!</v>
      </c>
      <c r="G30" s="236" t="e">
        <f t="shared" si="2"/>
        <v>#DIV/0!</v>
      </c>
      <c r="H30" s="235" t="e">
        <f t="shared" si="3"/>
        <v>#DIV/0!</v>
      </c>
      <c r="I30" s="233">
        <f t="shared" si="4"/>
        <v>0</v>
      </c>
      <c r="J30" s="235" t="e">
        <f t="shared" si="5"/>
        <v>#DIV/0!</v>
      </c>
      <c r="K30" s="236" t="e">
        <f t="shared" si="6"/>
        <v>#DIV/0!</v>
      </c>
      <c r="L30" s="231">
        <f t="shared" si="7"/>
        <v>0</v>
      </c>
      <c r="M30" s="235">
        <f t="shared" si="8"/>
        <v>0</v>
      </c>
      <c r="N30" s="233">
        <f t="shared" si="9"/>
        <v>0</v>
      </c>
      <c r="O30" s="242" t="e">
        <f t="shared" si="10"/>
        <v>#DIV/0!</v>
      </c>
      <c r="P30" s="243" t="e">
        <f t="shared" si="11"/>
        <v>#DIV/0!</v>
      </c>
      <c r="Q30" s="235" t="e">
        <f t="shared" si="12"/>
        <v>#DIV/0!</v>
      </c>
      <c r="R30" s="244">
        <f t="shared" si="13"/>
        <v>0</v>
      </c>
      <c r="S30" s="242" t="e">
        <f t="shared" si="14"/>
        <v>#DIV/0!</v>
      </c>
      <c r="T30" s="243" t="e">
        <f t="shared" si="15"/>
        <v>#DIV/0!</v>
      </c>
      <c r="U30" s="235" t="e">
        <f t="shared" si="16"/>
        <v>#DIV/0!</v>
      </c>
    </row>
    <row r="31" spans="1:21" ht="18.75" thickBot="1">
      <c r="A31" s="216"/>
      <c r="B31" s="62"/>
      <c r="C31" s="62"/>
      <c r="D31" s="92"/>
      <c r="E31" s="233">
        <f t="shared" si="0"/>
        <v>0</v>
      </c>
      <c r="F31" s="235" t="e">
        <f t="shared" si="1"/>
        <v>#DIV/0!</v>
      </c>
      <c r="G31" s="236" t="e">
        <f t="shared" si="2"/>
        <v>#DIV/0!</v>
      </c>
      <c r="H31" s="235" t="e">
        <f t="shared" si="3"/>
        <v>#DIV/0!</v>
      </c>
      <c r="I31" s="233">
        <f t="shared" si="4"/>
        <v>0</v>
      </c>
      <c r="J31" s="235" t="e">
        <f t="shared" si="5"/>
        <v>#DIV/0!</v>
      </c>
      <c r="K31" s="236" t="e">
        <f t="shared" si="6"/>
        <v>#DIV/0!</v>
      </c>
      <c r="L31" s="231">
        <f t="shared" si="7"/>
        <v>0</v>
      </c>
      <c r="M31" s="235">
        <f t="shared" si="8"/>
        <v>0</v>
      </c>
      <c r="N31" s="233">
        <f t="shared" si="9"/>
        <v>0</v>
      </c>
      <c r="O31" s="242" t="e">
        <f t="shared" si="10"/>
        <v>#DIV/0!</v>
      </c>
      <c r="P31" s="243" t="e">
        <f t="shared" si="11"/>
        <v>#DIV/0!</v>
      </c>
      <c r="Q31" s="235" t="e">
        <f t="shared" si="12"/>
        <v>#DIV/0!</v>
      </c>
      <c r="R31" s="244">
        <f t="shared" si="13"/>
        <v>0</v>
      </c>
      <c r="S31" s="242" t="e">
        <f t="shared" si="14"/>
        <v>#DIV/0!</v>
      </c>
      <c r="T31" s="243" t="e">
        <f t="shared" si="15"/>
        <v>#DIV/0!</v>
      </c>
      <c r="U31" s="235" t="e">
        <f t="shared" si="16"/>
        <v>#DIV/0!</v>
      </c>
    </row>
    <row r="32" spans="1:21" ht="18.75" thickBot="1">
      <c r="A32" s="216"/>
      <c r="B32" s="62" t="s">
        <v>260</v>
      </c>
      <c r="C32" s="62" t="s">
        <v>261</v>
      </c>
      <c r="D32" s="92"/>
      <c r="E32" s="233">
        <f t="shared" si="0"/>
        <v>0</v>
      </c>
      <c r="F32" s="235" t="e">
        <f t="shared" si="1"/>
        <v>#DIV/0!</v>
      </c>
      <c r="G32" s="236" t="e">
        <f t="shared" si="2"/>
        <v>#DIV/0!</v>
      </c>
      <c r="H32" s="235" t="e">
        <f t="shared" si="3"/>
        <v>#DIV/0!</v>
      </c>
      <c r="I32" s="233">
        <f t="shared" si="4"/>
        <v>0</v>
      </c>
      <c r="J32" s="235" t="e">
        <f t="shared" si="5"/>
        <v>#DIV/0!</v>
      </c>
      <c r="K32" s="236" t="e">
        <f t="shared" si="6"/>
        <v>#DIV/0!</v>
      </c>
      <c r="L32" s="231">
        <f t="shared" si="7"/>
        <v>0</v>
      </c>
      <c r="M32" s="235">
        <f t="shared" si="8"/>
        <v>0</v>
      </c>
      <c r="N32" s="233">
        <f t="shared" si="9"/>
        <v>0</v>
      </c>
      <c r="O32" s="242" t="e">
        <f t="shared" si="10"/>
        <v>#DIV/0!</v>
      </c>
      <c r="P32" s="243" t="e">
        <f t="shared" si="11"/>
        <v>#DIV/0!</v>
      </c>
      <c r="Q32" s="235" t="e">
        <f t="shared" si="12"/>
        <v>#DIV/0!</v>
      </c>
      <c r="R32" s="244">
        <f t="shared" si="13"/>
        <v>0</v>
      </c>
      <c r="S32" s="242" t="e">
        <f t="shared" si="14"/>
        <v>#DIV/0!</v>
      </c>
      <c r="T32" s="243" t="e">
        <f t="shared" si="15"/>
        <v>#DIV/0!</v>
      </c>
      <c r="U32" s="235" t="e">
        <f t="shared" si="16"/>
        <v>#DIV/0!</v>
      </c>
    </row>
    <row r="33" spans="5:21" ht="18">
      <c r="E33" s="233">
        <f t="shared" si="0"/>
        <v>0</v>
      </c>
      <c r="F33" s="235" t="e">
        <f t="shared" si="1"/>
        <v>#DIV/0!</v>
      </c>
      <c r="G33" s="236" t="e">
        <f t="shared" si="2"/>
        <v>#DIV/0!</v>
      </c>
      <c r="H33" s="235" t="e">
        <f t="shared" si="3"/>
        <v>#DIV/0!</v>
      </c>
      <c r="I33" s="233">
        <f t="shared" si="4"/>
        <v>0</v>
      </c>
      <c r="J33" s="235" t="e">
        <f t="shared" si="5"/>
        <v>#DIV/0!</v>
      </c>
      <c r="K33" s="236" t="e">
        <f t="shared" si="6"/>
        <v>#DIV/0!</v>
      </c>
      <c r="L33" s="231">
        <f t="shared" si="7"/>
        <v>0</v>
      </c>
      <c r="M33" s="235">
        <f t="shared" si="8"/>
        <v>0</v>
      </c>
      <c r="N33" s="233">
        <f t="shared" si="9"/>
        <v>0</v>
      </c>
      <c r="O33" s="242" t="e">
        <f t="shared" si="10"/>
        <v>#DIV/0!</v>
      </c>
      <c r="P33" s="243" t="e">
        <f t="shared" si="11"/>
        <v>#DIV/0!</v>
      </c>
      <c r="Q33" s="235" t="e">
        <f t="shared" si="12"/>
        <v>#DIV/0!</v>
      </c>
      <c r="R33" s="244">
        <f t="shared" si="13"/>
        <v>0</v>
      </c>
      <c r="S33" s="242" t="e">
        <f t="shared" si="14"/>
        <v>#DIV/0!</v>
      </c>
      <c r="T33" s="243" t="e">
        <f t="shared" si="15"/>
        <v>#DIV/0!</v>
      </c>
      <c r="U33" s="235" t="e">
        <f t="shared" si="16"/>
        <v>#DIV/0!</v>
      </c>
    </row>
  </sheetData>
  <sheetProtection/>
  <mergeCells count="3">
    <mergeCell ref="C1:T1"/>
    <mergeCell ref="E3:K3"/>
    <mergeCell ref="L3:T3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10" scale="5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75" zoomScaleNormal="75" zoomScalePageLayoutView="0" workbookViewId="0" topLeftCell="A1">
      <selection activeCell="F4" sqref="F4:V24"/>
    </sheetView>
  </sheetViews>
  <sheetFormatPr defaultColWidth="10.8515625" defaultRowHeight="12.75"/>
  <cols>
    <col min="1" max="1" width="4.140625" style="66" customWidth="1"/>
    <col min="2" max="2" width="4.28125" style="66" customWidth="1"/>
    <col min="3" max="3" width="11.421875" style="66" customWidth="1"/>
    <col min="4" max="4" width="5.8515625" style="66" customWidth="1"/>
    <col min="5" max="5" width="10.421875" style="66" customWidth="1"/>
    <col min="6" max="6" width="13.421875" style="66" customWidth="1"/>
    <col min="7" max="7" width="10.00390625" style="66" customWidth="1"/>
    <col min="8" max="8" width="10.421875" style="66" customWidth="1"/>
    <col min="9" max="9" width="9.00390625" style="66" customWidth="1"/>
    <col min="10" max="10" width="10.8515625" style="66" customWidth="1"/>
    <col min="11" max="13" width="11.28125" style="66" customWidth="1"/>
    <col min="14" max="15" width="10.8515625" style="66" customWidth="1"/>
    <col min="16" max="18" width="11.28125" style="66" customWidth="1"/>
    <col min="19" max="19" width="10.8515625" style="66" customWidth="1"/>
    <col min="20" max="21" width="11.28125" style="66" customWidth="1"/>
    <col min="22" max="16384" width="10.8515625" style="66" customWidth="1"/>
  </cols>
  <sheetData>
    <row r="1" spans="1:21" ht="60.75" customHeight="1" thickBot="1">
      <c r="A1" s="67" t="s">
        <v>76</v>
      </c>
      <c r="B1" s="275" t="s">
        <v>47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6:22" s="119" customFormat="1" ht="21.75" customHeight="1" thickBot="1">
      <c r="F2" s="287" t="s">
        <v>52</v>
      </c>
      <c r="G2" s="288"/>
      <c r="H2" s="288"/>
      <c r="I2" s="288"/>
      <c r="J2" s="288"/>
      <c r="K2" s="288"/>
      <c r="L2" s="288"/>
      <c r="M2" s="289"/>
      <c r="N2" s="287" t="s">
        <v>53</v>
      </c>
      <c r="O2" s="288"/>
      <c r="P2" s="288"/>
      <c r="Q2" s="288"/>
      <c r="R2" s="288"/>
      <c r="S2" s="288"/>
      <c r="T2" s="288"/>
      <c r="U2" s="288"/>
      <c r="V2" s="289"/>
    </row>
    <row r="3" spans="2:22" s="68" customFormat="1" ht="199.5">
      <c r="B3" s="69" t="s">
        <v>77</v>
      </c>
      <c r="C3" s="70" t="s">
        <v>78</v>
      </c>
      <c r="D3" s="71" t="s">
        <v>28</v>
      </c>
      <c r="E3" s="72" t="s">
        <v>29</v>
      </c>
      <c r="F3" s="73" t="s">
        <v>168</v>
      </c>
      <c r="G3" s="74" t="s">
        <v>169</v>
      </c>
      <c r="H3" s="74" t="s">
        <v>30</v>
      </c>
      <c r="I3" s="74" t="s">
        <v>224</v>
      </c>
      <c r="J3" s="73" t="s">
        <v>171</v>
      </c>
      <c r="K3" s="70" t="s">
        <v>169</v>
      </c>
      <c r="L3" s="74" t="s">
        <v>85</v>
      </c>
      <c r="M3" s="252" t="s">
        <v>224</v>
      </c>
      <c r="N3" s="255" t="s">
        <v>165</v>
      </c>
      <c r="O3" s="253" t="s">
        <v>86</v>
      </c>
      <c r="P3" s="77" t="s">
        <v>169</v>
      </c>
      <c r="Q3" s="77" t="s">
        <v>87</v>
      </c>
      <c r="R3" s="74" t="s">
        <v>224</v>
      </c>
      <c r="S3" s="76" t="s">
        <v>171</v>
      </c>
      <c r="T3" s="77" t="s">
        <v>169</v>
      </c>
      <c r="U3" s="77" t="s">
        <v>340</v>
      </c>
      <c r="V3" s="74" t="s">
        <v>224</v>
      </c>
    </row>
    <row r="4" spans="1:22" s="86" customFormat="1" ht="18">
      <c r="A4" s="209">
        <v>1</v>
      </c>
      <c r="B4" s="210"/>
      <c r="C4" s="210" t="s">
        <v>328</v>
      </c>
      <c r="D4" s="247" t="s">
        <v>329</v>
      </c>
      <c r="E4" s="222">
        <v>14</v>
      </c>
      <c r="F4" s="80">
        <f>E4*1</f>
        <v>14</v>
      </c>
      <c r="G4" s="96">
        <f>20*3600/(F4*1000)</f>
        <v>5.142857142857143</v>
      </c>
      <c r="H4" s="212">
        <f>240/G4</f>
        <v>46.666666666666664</v>
      </c>
      <c r="I4" s="95">
        <f>H4/12</f>
        <v>3.888888888888889</v>
      </c>
      <c r="J4" s="80">
        <f>E4*0.65</f>
        <v>9.1</v>
      </c>
      <c r="K4" s="96">
        <f>20*3600/(J4*1000)</f>
        <v>7.912087912087912</v>
      </c>
      <c r="L4" s="212">
        <f>120/K4</f>
        <v>15.166666666666666</v>
      </c>
      <c r="M4" s="254">
        <f>L4/12</f>
        <v>1.2638888888888888</v>
      </c>
      <c r="N4" s="256">
        <f>E4</f>
        <v>14</v>
      </c>
      <c r="O4" s="95">
        <f>N4*0.85</f>
        <v>11.9</v>
      </c>
      <c r="P4" s="223">
        <f>20*3600/(O4*1000)</f>
        <v>6.050420168067227</v>
      </c>
      <c r="Q4" s="224">
        <f>240/P4</f>
        <v>39.666666666666664</v>
      </c>
      <c r="R4" s="95">
        <f>Q4/12</f>
        <v>3.3055555555555554</v>
      </c>
      <c r="S4" s="85">
        <f>N4*0.65</f>
        <v>9.1</v>
      </c>
      <c r="T4" s="223">
        <f>20*3600/(S4*1000)</f>
        <v>7.912087912087912</v>
      </c>
      <c r="U4" s="224">
        <f>120/T4</f>
        <v>15.166666666666666</v>
      </c>
      <c r="V4" s="95">
        <f>U4/12</f>
        <v>1.2638888888888888</v>
      </c>
    </row>
    <row r="5" spans="1:22" s="86" customFormat="1" ht="18">
      <c r="A5" s="78">
        <v>1</v>
      </c>
      <c r="B5" s="62"/>
      <c r="C5" s="62" t="s">
        <v>330</v>
      </c>
      <c r="D5" s="92"/>
      <c r="E5" s="92">
        <v>14</v>
      </c>
      <c r="F5" s="80">
        <f aca="true" t="shared" si="0" ref="F5:F24">E5*1</f>
        <v>14</v>
      </c>
      <c r="G5" s="96">
        <f aca="true" t="shared" si="1" ref="G5:G24">20*3600/(F5*1000)</f>
        <v>5.142857142857143</v>
      </c>
      <c r="H5" s="212">
        <f aca="true" t="shared" si="2" ref="H5:H24">240/G5</f>
        <v>46.666666666666664</v>
      </c>
      <c r="I5" s="95">
        <f aca="true" t="shared" si="3" ref="I5:I24">H5/12</f>
        <v>3.888888888888889</v>
      </c>
      <c r="J5" s="80">
        <f aca="true" t="shared" si="4" ref="J5:J24">E5*0.65</f>
        <v>9.1</v>
      </c>
      <c r="K5" s="96">
        <f aca="true" t="shared" si="5" ref="K5:K24">20*3600/(J5*1000)</f>
        <v>7.912087912087912</v>
      </c>
      <c r="L5" s="212">
        <f aca="true" t="shared" si="6" ref="L5:L24">120/K5</f>
        <v>15.166666666666666</v>
      </c>
      <c r="M5" s="254">
        <f aca="true" t="shared" si="7" ref="M5:M24">L5/12</f>
        <v>1.2638888888888888</v>
      </c>
      <c r="N5" s="256">
        <f aca="true" t="shared" si="8" ref="N5:N24">E5</f>
        <v>14</v>
      </c>
      <c r="O5" s="95">
        <f aca="true" t="shared" si="9" ref="O5:O24">N5*0.85</f>
        <v>11.9</v>
      </c>
      <c r="P5" s="223">
        <f aca="true" t="shared" si="10" ref="P5:P24">20*3600/(O5*1000)</f>
        <v>6.050420168067227</v>
      </c>
      <c r="Q5" s="224">
        <f aca="true" t="shared" si="11" ref="Q5:Q24">240/P5</f>
        <v>39.666666666666664</v>
      </c>
      <c r="R5" s="95">
        <f aca="true" t="shared" si="12" ref="R5:R24">Q5/12</f>
        <v>3.3055555555555554</v>
      </c>
      <c r="S5" s="85">
        <f aca="true" t="shared" si="13" ref="S5:S24">N5*0.65</f>
        <v>9.1</v>
      </c>
      <c r="T5" s="223">
        <f aca="true" t="shared" si="14" ref="T5:T24">20*3600/(S5*1000)</f>
        <v>7.912087912087912</v>
      </c>
      <c r="U5" s="224">
        <f aca="true" t="shared" si="15" ref="U5:U24">120/T5</f>
        <v>15.166666666666666</v>
      </c>
      <c r="V5" s="95">
        <f aca="true" t="shared" si="16" ref="V5:V24">U5/12</f>
        <v>1.2638888888888888</v>
      </c>
    </row>
    <row r="6" spans="1:22" s="86" customFormat="1" ht="18">
      <c r="A6" s="89">
        <v>1</v>
      </c>
      <c r="B6" s="62"/>
      <c r="C6" s="62" t="s">
        <v>331</v>
      </c>
      <c r="D6" s="79"/>
      <c r="E6" s="79">
        <v>16</v>
      </c>
      <c r="F6" s="80">
        <f t="shared" si="0"/>
        <v>16</v>
      </c>
      <c r="G6" s="96">
        <f t="shared" si="1"/>
        <v>4.5</v>
      </c>
      <c r="H6" s="212">
        <f t="shared" si="2"/>
        <v>53.333333333333336</v>
      </c>
      <c r="I6" s="95">
        <f t="shared" si="3"/>
        <v>4.444444444444445</v>
      </c>
      <c r="J6" s="80">
        <f t="shared" si="4"/>
        <v>10.4</v>
      </c>
      <c r="K6" s="96">
        <f t="shared" si="5"/>
        <v>6.923076923076923</v>
      </c>
      <c r="L6" s="212">
        <f t="shared" si="6"/>
        <v>17.333333333333332</v>
      </c>
      <c r="M6" s="254">
        <f t="shared" si="7"/>
        <v>1.4444444444444444</v>
      </c>
      <c r="N6" s="256">
        <f t="shared" si="8"/>
        <v>16</v>
      </c>
      <c r="O6" s="95">
        <f t="shared" si="9"/>
        <v>13.6</v>
      </c>
      <c r="P6" s="223">
        <f t="shared" si="10"/>
        <v>5.294117647058823</v>
      </c>
      <c r="Q6" s="224">
        <f t="shared" si="11"/>
        <v>45.333333333333336</v>
      </c>
      <c r="R6" s="95">
        <f t="shared" si="12"/>
        <v>3.777777777777778</v>
      </c>
      <c r="S6" s="85">
        <f t="shared" si="13"/>
        <v>10.4</v>
      </c>
      <c r="T6" s="223">
        <f t="shared" si="14"/>
        <v>6.923076923076923</v>
      </c>
      <c r="U6" s="224">
        <f t="shared" si="15"/>
        <v>17.333333333333332</v>
      </c>
      <c r="V6" s="95">
        <f t="shared" si="16"/>
        <v>1.4444444444444444</v>
      </c>
    </row>
    <row r="7" spans="1:22" s="86" customFormat="1" ht="18">
      <c r="A7" s="209">
        <v>2</v>
      </c>
      <c r="B7" s="213"/>
      <c r="C7" s="213" t="s">
        <v>332</v>
      </c>
      <c r="D7" s="222"/>
      <c r="E7" s="222">
        <v>16</v>
      </c>
      <c r="F7" s="80">
        <f t="shared" si="0"/>
        <v>16</v>
      </c>
      <c r="G7" s="96">
        <f t="shared" si="1"/>
        <v>4.5</v>
      </c>
      <c r="H7" s="212">
        <f t="shared" si="2"/>
        <v>53.333333333333336</v>
      </c>
      <c r="I7" s="95">
        <f t="shared" si="3"/>
        <v>4.444444444444445</v>
      </c>
      <c r="J7" s="80">
        <f t="shared" si="4"/>
        <v>10.4</v>
      </c>
      <c r="K7" s="96">
        <f t="shared" si="5"/>
        <v>6.923076923076923</v>
      </c>
      <c r="L7" s="212">
        <f t="shared" si="6"/>
        <v>17.333333333333332</v>
      </c>
      <c r="M7" s="254">
        <f t="shared" si="7"/>
        <v>1.4444444444444444</v>
      </c>
      <c r="N7" s="256">
        <f t="shared" si="8"/>
        <v>16</v>
      </c>
      <c r="O7" s="95">
        <f t="shared" si="9"/>
        <v>13.6</v>
      </c>
      <c r="P7" s="223">
        <f t="shared" si="10"/>
        <v>5.294117647058823</v>
      </c>
      <c r="Q7" s="224">
        <f t="shared" si="11"/>
        <v>45.333333333333336</v>
      </c>
      <c r="R7" s="95">
        <f t="shared" si="12"/>
        <v>3.777777777777778</v>
      </c>
      <c r="S7" s="85">
        <f t="shared" si="13"/>
        <v>10.4</v>
      </c>
      <c r="T7" s="223">
        <f t="shared" si="14"/>
        <v>6.923076923076923</v>
      </c>
      <c r="U7" s="224">
        <f t="shared" si="15"/>
        <v>17.333333333333332</v>
      </c>
      <c r="V7" s="95">
        <f t="shared" si="16"/>
        <v>1.4444444444444444</v>
      </c>
    </row>
    <row r="8" spans="1:22" s="86" customFormat="1" ht="18">
      <c r="A8" s="78">
        <v>2</v>
      </c>
      <c r="B8" s="62"/>
      <c r="C8" s="62" t="s">
        <v>333</v>
      </c>
      <c r="D8" s="79"/>
      <c r="E8" s="79">
        <v>17</v>
      </c>
      <c r="F8" s="80">
        <f t="shared" si="0"/>
        <v>17</v>
      </c>
      <c r="G8" s="96">
        <f t="shared" si="1"/>
        <v>4.235294117647059</v>
      </c>
      <c r="H8" s="212">
        <f t="shared" si="2"/>
        <v>56.666666666666664</v>
      </c>
      <c r="I8" s="95">
        <f t="shared" si="3"/>
        <v>4.722222222222222</v>
      </c>
      <c r="J8" s="80">
        <f t="shared" si="4"/>
        <v>11.05</v>
      </c>
      <c r="K8" s="96">
        <f t="shared" si="5"/>
        <v>6.515837104072398</v>
      </c>
      <c r="L8" s="212">
        <f t="shared" si="6"/>
        <v>18.416666666666668</v>
      </c>
      <c r="M8" s="254">
        <f t="shared" si="7"/>
        <v>1.5347222222222223</v>
      </c>
      <c r="N8" s="256">
        <f t="shared" si="8"/>
        <v>17</v>
      </c>
      <c r="O8" s="95">
        <f t="shared" si="9"/>
        <v>14.45</v>
      </c>
      <c r="P8" s="223">
        <f t="shared" si="10"/>
        <v>4.982698961937716</v>
      </c>
      <c r="Q8" s="224">
        <f t="shared" si="11"/>
        <v>48.166666666666664</v>
      </c>
      <c r="R8" s="95">
        <f t="shared" si="12"/>
        <v>4.013888888888888</v>
      </c>
      <c r="S8" s="85">
        <f t="shared" si="13"/>
        <v>11.05</v>
      </c>
      <c r="T8" s="223">
        <f t="shared" si="14"/>
        <v>6.515837104072398</v>
      </c>
      <c r="U8" s="224">
        <f t="shared" si="15"/>
        <v>18.416666666666668</v>
      </c>
      <c r="V8" s="95">
        <f t="shared" si="16"/>
        <v>1.5347222222222223</v>
      </c>
    </row>
    <row r="9" spans="1:22" s="86" customFormat="1" ht="22.5" customHeight="1">
      <c r="A9" s="78">
        <v>2</v>
      </c>
      <c r="B9" s="62"/>
      <c r="C9" s="62"/>
      <c r="D9" s="246"/>
      <c r="E9" s="221"/>
      <c r="F9" s="80">
        <f t="shared" si="0"/>
        <v>0</v>
      </c>
      <c r="G9" s="96" t="e">
        <f t="shared" si="1"/>
        <v>#DIV/0!</v>
      </c>
      <c r="H9" s="212" t="e">
        <f t="shared" si="2"/>
        <v>#DIV/0!</v>
      </c>
      <c r="I9" s="95" t="e">
        <f t="shared" si="3"/>
        <v>#DIV/0!</v>
      </c>
      <c r="J9" s="80">
        <f t="shared" si="4"/>
        <v>0</v>
      </c>
      <c r="K9" s="96" t="e">
        <f t="shared" si="5"/>
        <v>#DIV/0!</v>
      </c>
      <c r="L9" s="212" t="e">
        <f t="shared" si="6"/>
        <v>#DIV/0!</v>
      </c>
      <c r="M9" s="254" t="e">
        <f t="shared" si="7"/>
        <v>#DIV/0!</v>
      </c>
      <c r="N9" s="256">
        <f t="shared" si="8"/>
        <v>0</v>
      </c>
      <c r="O9" s="95">
        <f t="shared" si="9"/>
        <v>0</v>
      </c>
      <c r="P9" s="223" t="e">
        <f t="shared" si="10"/>
        <v>#DIV/0!</v>
      </c>
      <c r="Q9" s="224" t="e">
        <f t="shared" si="11"/>
        <v>#DIV/0!</v>
      </c>
      <c r="R9" s="95" t="e">
        <f t="shared" si="12"/>
        <v>#DIV/0!</v>
      </c>
      <c r="S9" s="85">
        <f t="shared" si="13"/>
        <v>0</v>
      </c>
      <c r="T9" s="223" t="e">
        <f t="shared" si="14"/>
        <v>#DIV/0!</v>
      </c>
      <c r="U9" s="224" t="e">
        <f t="shared" si="15"/>
        <v>#DIV/0!</v>
      </c>
      <c r="V9" s="95" t="e">
        <f t="shared" si="16"/>
        <v>#DIV/0!</v>
      </c>
    </row>
    <row r="10" spans="1:22" s="86" customFormat="1" ht="18">
      <c r="A10" s="78">
        <v>2</v>
      </c>
      <c r="B10" s="62"/>
      <c r="C10" s="62"/>
      <c r="D10" s="79"/>
      <c r="E10" s="79"/>
      <c r="F10" s="80">
        <f t="shared" si="0"/>
        <v>0</v>
      </c>
      <c r="G10" s="96" t="e">
        <f t="shared" si="1"/>
        <v>#DIV/0!</v>
      </c>
      <c r="H10" s="212" t="e">
        <f t="shared" si="2"/>
        <v>#DIV/0!</v>
      </c>
      <c r="I10" s="95" t="e">
        <f t="shared" si="3"/>
        <v>#DIV/0!</v>
      </c>
      <c r="J10" s="80">
        <f t="shared" si="4"/>
        <v>0</v>
      </c>
      <c r="K10" s="96" t="e">
        <f t="shared" si="5"/>
        <v>#DIV/0!</v>
      </c>
      <c r="L10" s="212" t="e">
        <f t="shared" si="6"/>
        <v>#DIV/0!</v>
      </c>
      <c r="M10" s="254" t="e">
        <f t="shared" si="7"/>
        <v>#DIV/0!</v>
      </c>
      <c r="N10" s="256">
        <f t="shared" si="8"/>
        <v>0</v>
      </c>
      <c r="O10" s="95">
        <f t="shared" si="9"/>
        <v>0</v>
      </c>
      <c r="P10" s="223" t="e">
        <f t="shared" si="10"/>
        <v>#DIV/0!</v>
      </c>
      <c r="Q10" s="224" t="e">
        <f t="shared" si="11"/>
        <v>#DIV/0!</v>
      </c>
      <c r="R10" s="95" t="e">
        <f t="shared" si="12"/>
        <v>#DIV/0!</v>
      </c>
      <c r="S10" s="85">
        <f t="shared" si="13"/>
        <v>0</v>
      </c>
      <c r="T10" s="223" t="e">
        <f t="shared" si="14"/>
        <v>#DIV/0!</v>
      </c>
      <c r="U10" s="224" t="e">
        <f t="shared" si="15"/>
        <v>#DIV/0!</v>
      </c>
      <c r="V10" s="95" t="e">
        <f t="shared" si="16"/>
        <v>#DIV/0!</v>
      </c>
    </row>
    <row r="11" spans="1:22" s="86" customFormat="1" ht="24.75" customHeight="1">
      <c r="A11" s="209">
        <v>3</v>
      </c>
      <c r="B11" s="213"/>
      <c r="C11" s="213"/>
      <c r="D11" s="248"/>
      <c r="E11" s="249"/>
      <c r="F11" s="80">
        <f t="shared" si="0"/>
        <v>0</v>
      </c>
      <c r="G11" s="96" t="e">
        <f t="shared" si="1"/>
        <v>#DIV/0!</v>
      </c>
      <c r="H11" s="212" t="e">
        <f t="shared" si="2"/>
        <v>#DIV/0!</v>
      </c>
      <c r="I11" s="95" t="e">
        <f t="shared" si="3"/>
        <v>#DIV/0!</v>
      </c>
      <c r="J11" s="80">
        <f t="shared" si="4"/>
        <v>0</v>
      </c>
      <c r="K11" s="96" t="e">
        <f t="shared" si="5"/>
        <v>#DIV/0!</v>
      </c>
      <c r="L11" s="212" t="e">
        <f t="shared" si="6"/>
        <v>#DIV/0!</v>
      </c>
      <c r="M11" s="254" t="e">
        <f t="shared" si="7"/>
        <v>#DIV/0!</v>
      </c>
      <c r="N11" s="256">
        <f t="shared" si="8"/>
        <v>0</v>
      </c>
      <c r="O11" s="95">
        <f t="shared" si="9"/>
        <v>0</v>
      </c>
      <c r="P11" s="223" t="e">
        <f t="shared" si="10"/>
        <v>#DIV/0!</v>
      </c>
      <c r="Q11" s="224" t="e">
        <f t="shared" si="11"/>
        <v>#DIV/0!</v>
      </c>
      <c r="R11" s="95" t="e">
        <f t="shared" si="12"/>
        <v>#DIV/0!</v>
      </c>
      <c r="S11" s="85">
        <f t="shared" si="13"/>
        <v>0</v>
      </c>
      <c r="T11" s="223" t="e">
        <f t="shared" si="14"/>
        <v>#DIV/0!</v>
      </c>
      <c r="U11" s="224" t="e">
        <f t="shared" si="15"/>
        <v>#DIV/0!</v>
      </c>
      <c r="V11" s="95" t="e">
        <f t="shared" si="16"/>
        <v>#DIV/0!</v>
      </c>
    </row>
    <row r="12" spans="1:22" s="86" customFormat="1" ht="18">
      <c r="A12" s="78">
        <v>3</v>
      </c>
      <c r="B12" s="62"/>
      <c r="C12" s="62"/>
      <c r="D12" s="79"/>
      <c r="E12" s="79"/>
      <c r="F12" s="80">
        <f t="shared" si="0"/>
        <v>0</v>
      </c>
      <c r="G12" s="96" t="e">
        <f t="shared" si="1"/>
        <v>#DIV/0!</v>
      </c>
      <c r="H12" s="212" t="e">
        <f t="shared" si="2"/>
        <v>#DIV/0!</v>
      </c>
      <c r="I12" s="95" t="e">
        <f t="shared" si="3"/>
        <v>#DIV/0!</v>
      </c>
      <c r="J12" s="80">
        <f t="shared" si="4"/>
        <v>0</v>
      </c>
      <c r="K12" s="96" t="e">
        <f t="shared" si="5"/>
        <v>#DIV/0!</v>
      </c>
      <c r="L12" s="212" t="e">
        <f t="shared" si="6"/>
        <v>#DIV/0!</v>
      </c>
      <c r="M12" s="254" t="e">
        <f t="shared" si="7"/>
        <v>#DIV/0!</v>
      </c>
      <c r="N12" s="256">
        <f t="shared" si="8"/>
        <v>0</v>
      </c>
      <c r="O12" s="95">
        <f t="shared" si="9"/>
        <v>0</v>
      </c>
      <c r="P12" s="223" t="e">
        <f t="shared" si="10"/>
        <v>#DIV/0!</v>
      </c>
      <c r="Q12" s="224" t="e">
        <f t="shared" si="11"/>
        <v>#DIV/0!</v>
      </c>
      <c r="R12" s="95" t="e">
        <f t="shared" si="12"/>
        <v>#DIV/0!</v>
      </c>
      <c r="S12" s="85">
        <f t="shared" si="13"/>
        <v>0</v>
      </c>
      <c r="T12" s="223" t="e">
        <f t="shared" si="14"/>
        <v>#DIV/0!</v>
      </c>
      <c r="U12" s="224" t="e">
        <f t="shared" si="15"/>
        <v>#DIV/0!</v>
      </c>
      <c r="V12" s="95" t="e">
        <f t="shared" si="16"/>
        <v>#DIV/0!</v>
      </c>
    </row>
    <row r="13" spans="1:22" s="86" customFormat="1" ht="18">
      <c r="A13" s="78">
        <v>3</v>
      </c>
      <c r="B13" s="62"/>
      <c r="C13" s="62"/>
      <c r="D13" s="92"/>
      <c r="E13" s="251"/>
      <c r="F13" s="80">
        <f t="shared" si="0"/>
        <v>0</v>
      </c>
      <c r="G13" s="96" t="e">
        <f t="shared" si="1"/>
        <v>#DIV/0!</v>
      </c>
      <c r="H13" s="212" t="e">
        <f t="shared" si="2"/>
        <v>#DIV/0!</v>
      </c>
      <c r="I13" s="95" t="e">
        <f t="shared" si="3"/>
        <v>#DIV/0!</v>
      </c>
      <c r="J13" s="80">
        <f t="shared" si="4"/>
        <v>0</v>
      </c>
      <c r="K13" s="96" t="e">
        <f t="shared" si="5"/>
        <v>#DIV/0!</v>
      </c>
      <c r="L13" s="212" t="e">
        <f t="shared" si="6"/>
        <v>#DIV/0!</v>
      </c>
      <c r="M13" s="254" t="e">
        <f t="shared" si="7"/>
        <v>#DIV/0!</v>
      </c>
      <c r="N13" s="256">
        <f t="shared" si="8"/>
        <v>0</v>
      </c>
      <c r="O13" s="95">
        <f t="shared" si="9"/>
        <v>0</v>
      </c>
      <c r="P13" s="223" t="e">
        <f t="shared" si="10"/>
        <v>#DIV/0!</v>
      </c>
      <c r="Q13" s="224" t="e">
        <f t="shared" si="11"/>
        <v>#DIV/0!</v>
      </c>
      <c r="R13" s="95" t="e">
        <f t="shared" si="12"/>
        <v>#DIV/0!</v>
      </c>
      <c r="S13" s="85">
        <f t="shared" si="13"/>
        <v>0</v>
      </c>
      <c r="T13" s="223" t="e">
        <f t="shared" si="14"/>
        <v>#DIV/0!</v>
      </c>
      <c r="U13" s="224" t="e">
        <f t="shared" si="15"/>
        <v>#DIV/0!</v>
      </c>
      <c r="V13" s="95" t="e">
        <f t="shared" si="16"/>
        <v>#DIV/0!</v>
      </c>
    </row>
    <row r="14" spans="1:22" s="86" customFormat="1" ht="18">
      <c r="A14" s="78">
        <v>3</v>
      </c>
      <c r="B14" s="62"/>
      <c r="C14" s="62"/>
      <c r="D14" s="79"/>
      <c r="E14" s="79"/>
      <c r="F14" s="80">
        <f t="shared" si="0"/>
        <v>0</v>
      </c>
      <c r="G14" s="96" t="e">
        <f t="shared" si="1"/>
        <v>#DIV/0!</v>
      </c>
      <c r="H14" s="212" t="e">
        <f t="shared" si="2"/>
        <v>#DIV/0!</v>
      </c>
      <c r="I14" s="95" t="e">
        <f t="shared" si="3"/>
        <v>#DIV/0!</v>
      </c>
      <c r="J14" s="80">
        <f t="shared" si="4"/>
        <v>0</v>
      </c>
      <c r="K14" s="96" t="e">
        <f t="shared" si="5"/>
        <v>#DIV/0!</v>
      </c>
      <c r="L14" s="212" t="e">
        <f t="shared" si="6"/>
        <v>#DIV/0!</v>
      </c>
      <c r="M14" s="254" t="e">
        <f t="shared" si="7"/>
        <v>#DIV/0!</v>
      </c>
      <c r="N14" s="256">
        <f t="shared" si="8"/>
        <v>0</v>
      </c>
      <c r="O14" s="95">
        <f t="shared" si="9"/>
        <v>0</v>
      </c>
      <c r="P14" s="223" t="e">
        <f t="shared" si="10"/>
        <v>#DIV/0!</v>
      </c>
      <c r="Q14" s="224" t="e">
        <f t="shared" si="11"/>
        <v>#DIV/0!</v>
      </c>
      <c r="R14" s="95" t="e">
        <f t="shared" si="12"/>
        <v>#DIV/0!</v>
      </c>
      <c r="S14" s="85">
        <f t="shared" si="13"/>
        <v>0</v>
      </c>
      <c r="T14" s="223" t="e">
        <f t="shared" si="14"/>
        <v>#DIV/0!</v>
      </c>
      <c r="U14" s="224" t="e">
        <f t="shared" si="15"/>
        <v>#DIV/0!</v>
      </c>
      <c r="V14" s="95" t="e">
        <f t="shared" si="16"/>
        <v>#DIV/0!</v>
      </c>
    </row>
    <row r="15" spans="1:22" s="86" customFormat="1" ht="18">
      <c r="A15" s="78">
        <v>3</v>
      </c>
      <c r="B15" s="62"/>
      <c r="C15" s="62"/>
      <c r="D15" s="79"/>
      <c r="E15" s="94"/>
      <c r="F15" s="80">
        <f t="shared" si="0"/>
        <v>0</v>
      </c>
      <c r="G15" s="96" t="e">
        <f t="shared" si="1"/>
        <v>#DIV/0!</v>
      </c>
      <c r="H15" s="212" t="e">
        <f t="shared" si="2"/>
        <v>#DIV/0!</v>
      </c>
      <c r="I15" s="95" t="e">
        <f t="shared" si="3"/>
        <v>#DIV/0!</v>
      </c>
      <c r="J15" s="80">
        <f t="shared" si="4"/>
        <v>0</v>
      </c>
      <c r="K15" s="96" t="e">
        <f t="shared" si="5"/>
        <v>#DIV/0!</v>
      </c>
      <c r="L15" s="212" t="e">
        <f t="shared" si="6"/>
        <v>#DIV/0!</v>
      </c>
      <c r="M15" s="254" t="e">
        <f t="shared" si="7"/>
        <v>#DIV/0!</v>
      </c>
      <c r="N15" s="256">
        <f t="shared" si="8"/>
        <v>0</v>
      </c>
      <c r="O15" s="95">
        <f t="shared" si="9"/>
        <v>0</v>
      </c>
      <c r="P15" s="223" t="e">
        <f t="shared" si="10"/>
        <v>#DIV/0!</v>
      </c>
      <c r="Q15" s="224" t="e">
        <f t="shared" si="11"/>
        <v>#DIV/0!</v>
      </c>
      <c r="R15" s="95" t="e">
        <f t="shared" si="12"/>
        <v>#DIV/0!</v>
      </c>
      <c r="S15" s="85">
        <f t="shared" si="13"/>
        <v>0</v>
      </c>
      <c r="T15" s="223" t="e">
        <f t="shared" si="14"/>
        <v>#DIV/0!</v>
      </c>
      <c r="U15" s="224" t="e">
        <f t="shared" si="15"/>
        <v>#DIV/0!</v>
      </c>
      <c r="V15" s="95" t="e">
        <f t="shared" si="16"/>
        <v>#DIV/0!</v>
      </c>
    </row>
    <row r="16" spans="1:22" s="86" customFormat="1" ht="18">
      <c r="A16" s="78">
        <v>3</v>
      </c>
      <c r="B16" s="62"/>
      <c r="C16" s="62"/>
      <c r="D16" s="79"/>
      <c r="E16" s="79"/>
      <c r="F16" s="80">
        <f t="shared" si="0"/>
        <v>0</v>
      </c>
      <c r="G16" s="96" t="e">
        <f t="shared" si="1"/>
        <v>#DIV/0!</v>
      </c>
      <c r="H16" s="212" t="e">
        <f t="shared" si="2"/>
        <v>#DIV/0!</v>
      </c>
      <c r="I16" s="95" t="e">
        <f t="shared" si="3"/>
        <v>#DIV/0!</v>
      </c>
      <c r="J16" s="80">
        <f t="shared" si="4"/>
        <v>0</v>
      </c>
      <c r="K16" s="96" t="e">
        <f t="shared" si="5"/>
        <v>#DIV/0!</v>
      </c>
      <c r="L16" s="212" t="e">
        <f t="shared" si="6"/>
        <v>#DIV/0!</v>
      </c>
      <c r="M16" s="254" t="e">
        <f t="shared" si="7"/>
        <v>#DIV/0!</v>
      </c>
      <c r="N16" s="256">
        <f t="shared" si="8"/>
        <v>0</v>
      </c>
      <c r="O16" s="95">
        <f t="shared" si="9"/>
        <v>0</v>
      </c>
      <c r="P16" s="223" t="e">
        <f t="shared" si="10"/>
        <v>#DIV/0!</v>
      </c>
      <c r="Q16" s="224" t="e">
        <f t="shared" si="11"/>
        <v>#DIV/0!</v>
      </c>
      <c r="R16" s="95" t="e">
        <f t="shared" si="12"/>
        <v>#DIV/0!</v>
      </c>
      <c r="S16" s="85">
        <f t="shared" si="13"/>
        <v>0</v>
      </c>
      <c r="T16" s="223" t="e">
        <f t="shared" si="14"/>
        <v>#DIV/0!</v>
      </c>
      <c r="U16" s="224" t="e">
        <f t="shared" si="15"/>
        <v>#DIV/0!</v>
      </c>
      <c r="V16" s="95" t="e">
        <f t="shared" si="16"/>
        <v>#DIV/0!</v>
      </c>
    </row>
    <row r="17" spans="1:22" s="86" customFormat="1" ht="18">
      <c r="A17" s="209">
        <v>4</v>
      </c>
      <c r="B17" s="213"/>
      <c r="C17" s="213"/>
      <c r="D17" s="250"/>
      <c r="E17" s="250"/>
      <c r="F17" s="80">
        <f t="shared" si="0"/>
        <v>0</v>
      </c>
      <c r="G17" s="96" t="e">
        <f t="shared" si="1"/>
        <v>#DIV/0!</v>
      </c>
      <c r="H17" s="212" t="e">
        <f t="shared" si="2"/>
        <v>#DIV/0!</v>
      </c>
      <c r="I17" s="95" t="e">
        <f t="shared" si="3"/>
        <v>#DIV/0!</v>
      </c>
      <c r="J17" s="80">
        <f t="shared" si="4"/>
        <v>0</v>
      </c>
      <c r="K17" s="96" t="e">
        <f t="shared" si="5"/>
        <v>#DIV/0!</v>
      </c>
      <c r="L17" s="212" t="e">
        <f t="shared" si="6"/>
        <v>#DIV/0!</v>
      </c>
      <c r="M17" s="254" t="e">
        <f t="shared" si="7"/>
        <v>#DIV/0!</v>
      </c>
      <c r="N17" s="256">
        <f t="shared" si="8"/>
        <v>0</v>
      </c>
      <c r="O17" s="95">
        <f t="shared" si="9"/>
        <v>0</v>
      </c>
      <c r="P17" s="223" t="e">
        <f t="shared" si="10"/>
        <v>#DIV/0!</v>
      </c>
      <c r="Q17" s="224" t="e">
        <f t="shared" si="11"/>
        <v>#DIV/0!</v>
      </c>
      <c r="R17" s="95" t="e">
        <f t="shared" si="12"/>
        <v>#DIV/0!</v>
      </c>
      <c r="S17" s="85">
        <f t="shared" si="13"/>
        <v>0</v>
      </c>
      <c r="T17" s="223" t="e">
        <f t="shared" si="14"/>
        <v>#DIV/0!</v>
      </c>
      <c r="U17" s="224" t="e">
        <f t="shared" si="15"/>
        <v>#DIV/0!</v>
      </c>
      <c r="V17" s="95" t="e">
        <f t="shared" si="16"/>
        <v>#DIV/0!</v>
      </c>
    </row>
    <row r="18" spans="1:22" s="86" customFormat="1" ht="18">
      <c r="A18" s="216">
        <v>4</v>
      </c>
      <c r="B18" s="62"/>
      <c r="C18" s="62"/>
      <c r="D18" s="92"/>
      <c r="E18" s="251"/>
      <c r="F18" s="80">
        <f t="shared" si="0"/>
        <v>0</v>
      </c>
      <c r="G18" s="96" t="e">
        <f t="shared" si="1"/>
        <v>#DIV/0!</v>
      </c>
      <c r="H18" s="212" t="e">
        <f t="shared" si="2"/>
        <v>#DIV/0!</v>
      </c>
      <c r="I18" s="95" t="e">
        <f t="shared" si="3"/>
        <v>#DIV/0!</v>
      </c>
      <c r="J18" s="80">
        <f t="shared" si="4"/>
        <v>0</v>
      </c>
      <c r="K18" s="96" t="e">
        <f t="shared" si="5"/>
        <v>#DIV/0!</v>
      </c>
      <c r="L18" s="212" t="e">
        <f t="shared" si="6"/>
        <v>#DIV/0!</v>
      </c>
      <c r="M18" s="254" t="e">
        <f t="shared" si="7"/>
        <v>#DIV/0!</v>
      </c>
      <c r="N18" s="256">
        <f t="shared" si="8"/>
        <v>0</v>
      </c>
      <c r="O18" s="95">
        <f t="shared" si="9"/>
        <v>0</v>
      </c>
      <c r="P18" s="223" t="e">
        <f t="shared" si="10"/>
        <v>#DIV/0!</v>
      </c>
      <c r="Q18" s="224" t="e">
        <f t="shared" si="11"/>
        <v>#DIV/0!</v>
      </c>
      <c r="R18" s="95" t="e">
        <f t="shared" si="12"/>
        <v>#DIV/0!</v>
      </c>
      <c r="S18" s="85">
        <f t="shared" si="13"/>
        <v>0</v>
      </c>
      <c r="T18" s="223" t="e">
        <f t="shared" si="14"/>
        <v>#DIV/0!</v>
      </c>
      <c r="U18" s="224" t="e">
        <f t="shared" si="15"/>
        <v>#DIV/0!</v>
      </c>
      <c r="V18" s="95" t="e">
        <f t="shared" si="16"/>
        <v>#DIV/0!</v>
      </c>
    </row>
    <row r="19" spans="1:22" s="86" customFormat="1" ht="18">
      <c r="A19" s="91">
        <v>4</v>
      </c>
      <c r="B19" s="62"/>
      <c r="C19" s="62"/>
      <c r="D19" s="245"/>
      <c r="E19" s="245"/>
      <c r="F19" s="80">
        <f t="shared" si="0"/>
        <v>0</v>
      </c>
      <c r="G19" s="96" t="e">
        <f t="shared" si="1"/>
        <v>#DIV/0!</v>
      </c>
      <c r="H19" s="212" t="e">
        <f t="shared" si="2"/>
        <v>#DIV/0!</v>
      </c>
      <c r="I19" s="95" t="e">
        <f t="shared" si="3"/>
        <v>#DIV/0!</v>
      </c>
      <c r="J19" s="80">
        <f t="shared" si="4"/>
        <v>0</v>
      </c>
      <c r="K19" s="96" t="e">
        <f t="shared" si="5"/>
        <v>#DIV/0!</v>
      </c>
      <c r="L19" s="212" t="e">
        <f t="shared" si="6"/>
        <v>#DIV/0!</v>
      </c>
      <c r="M19" s="254" t="e">
        <f t="shared" si="7"/>
        <v>#DIV/0!</v>
      </c>
      <c r="N19" s="256">
        <f t="shared" si="8"/>
        <v>0</v>
      </c>
      <c r="O19" s="95">
        <f t="shared" si="9"/>
        <v>0</v>
      </c>
      <c r="P19" s="223" t="e">
        <f t="shared" si="10"/>
        <v>#DIV/0!</v>
      </c>
      <c r="Q19" s="224" t="e">
        <f t="shared" si="11"/>
        <v>#DIV/0!</v>
      </c>
      <c r="R19" s="95" t="e">
        <f t="shared" si="12"/>
        <v>#DIV/0!</v>
      </c>
      <c r="S19" s="85">
        <f t="shared" si="13"/>
        <v>0</v>
      </c>
      <c r="T19" s="223" t="e">
        <f t="shared" si="14"/>
        <v>#DIV/0!</v>
      </c>
      <c r="U19" s="224" t="e">
        <f t="shared" si="15"/>
        <v>#DIV/0!</v>
      </c>
      <c r="V19" s="95" t="e">
        <f t="shared" si="16"/>
        <v>#DIV/0!</v>
      </c>
    </row>
    <row r="20" spans="1:22" s="86" customFormat="1" ht="18.75" thickBot="1">
      <c r="A20" s="90">
        <v>4</v>
      </c>
      <c r="B20" s="62"/>
      <c r="C20" s="62"/>
      <c r="D20" s="79"/>
      <c r="E20" s="79"/>
      <c r="F20" s="80">
        <f t="shared" si="0"/>
        <v>0</v>
      </c>
      <c r="G20" s="96" t="e">
        <f t="shared" si="1"/>
        <v>#DIV/0!</v>
      </c>
      <c r="H20" s="212" t="e">
        <f t="shared" si="2"/>
        <v>#DIV/0!</v>
      </c>
      <c r="I20" s="95" t="e">
        <f t="shared" si="3"/>
        <v>#DIV/0!</v>
      </c>
      <c r="J20" s="80">
        <f t="shared" si="4"/>
        <v>0</v>
      </c>
      <c r="K20" s="96" t="e">
        <f t="shared" si="5"/>
        <v>#DIV/0!</v>
      </c>
      <c r="L20" s="212" t="e">
        <f t="shared" si="6"/>
        <v>#DIV/0!</v>
      </c>
      <c r="M20" s="254" t="e">
        <f t="shared" si="7"/>
        <v>#DIV/0!</v>
      </c>
      <c r="N20" s="256">
        <f t="shared" si="8"/>
        <v>0</v>
      </c>
      <c r="O20" s="95">
        <f t="shared" si="9"/>
        <v>0</v>
      </c>
      <c r="P20" s="223" t="e">
        <f t="shared" si="10"/>
        <v>#DIV/0!</v>
      </c>
      <c r="Q20" s="224" t="e">
        <f t="shared" si="11"/>
        <v>#DIV/0!</v>
      </c>
      <c r="R20" s="95" t="e">
        <f t="shared" si="12"/>
        <v>#DIV/0!</v>
      </c>
      <c r="S20" s="85">
        <f t="shared" si="13"/>
        <v>0</v>
      </c>
      <c r="T20" s="223" t="e">
        <f t="shared" si="14"/>
        <v>#DIV/0!</v>
      </c>
      <c r="U20" s="224" t="e">
        <f t="shared" si="15"/>
        <v>#DIV/0!</v>
      </c>
      <c r="V20" s="95" t="e">
        <f t="shared" si="16"/>
        <v>#DIV/0!</v>
      </c>
    </row>
    <row r="21" spans="1:22" s="86" customFormat="1" ht="21" customHeight="1">
      <c r="A21" s="209">
        <v>5</v>
      </c>
      <c r="B21" s="213"/>
      <c r="C21" s="213"/>
      <c r="D21" s="222"/>
      <c r="E21" s="222"/>
      <c r="F21" s="80">
        <f t="shared" si="0"/>
        <v>0</v>
      </c>
      <c r="G21" s="96" t="e">
        <f t="shared" si="1"/>
        <v>#DIV/0!</v>
      </c>
      <c r="H21" s="212" t="e">
        <f t="shared" si="2"/>
        <v>#DIV/0!</v>
      </c>
      <c r="I21" s="95" t="e">
        <f t="shared" si="3"/>
        <v>#DIV/0!</v>
      </c>
      <c r="J21" s="80">
        <f t="shared" si="4"/>
        <v>0</v>
      </c>
      <c r="K21" s="96" t="e">
        <f t="shared" si="5"/>
        <v>#DIV/0!</v>
      </c>
      <c r="L21" s="212" t="e">
        <f t="shared" si="6"/>
        <v>#DIV/0!</v>
      </c>
      <c r="M21" s="254" t="e">
        <f t="shared" si="7"/>
        <v>#DIV/0!</v>
      </c>
      <c r="N21" s="256">
        <f t="shared" si="8"/>
        <v>0</v>
      </c>
      <c r="O21" s="95">
        <f t="shared" si="9"/>
        <v>0</v>
      </c>
      <c r="P21" s="223" t="e">
        <f t="shared" si="10"/>
        <v>#DIV/0!</v>
      </c>
      <c r="Q21" s="224" t="e">
        <f t="shared" si="11"/>
        <v>#DIV/0!</v>
      </c>
      <c r="R21" s="95" t="e">
        <f t="shared" si="12"/>
        <v>#DIV/0!</v>
      </c>
      <c r="S21" s="85">
        <f t="shared" si="13"/>
        <v>0</v>
      </c>
      <c r="T21" s="223" t="e">
        <f t="shared" si="14"/>
        <v>#DIV/0!</v>
      </c>
      <c r="U21" s="224" t="e">
        <f t="shared" si="15"/>
        <v>#DIV/0!</v>
      </c>
      <c r="V21" s="95" t="e">
        <f t="shared" si="16"/>
        <v>#DIV/0!</v>
      </c>
    </row>
    <row r="22" spans="1:22" s="86" customFormat="1" ht="23.25">
      <c r="A22" s="209">
        <v>6</v>
      </c>
      <c r="B22" s="213"/>
      <c r="C22" s="213"/>
      <c r="D22" s="248"/>
      <c r="E22" s="249"/>
      <c r="F22" s="80">
        <f t="shared" si="0"/>
        <v>0</v>
      </c>
      <c r="G22" s="96" t="e">
        <f t="shared" si="1"/>
        <v>#DIV/0!</v>
      </c>
      <c r="H22" s="212" t="e">
        <f t="shared" si="2"/>
        <v>#DIV/0!</v>
      </c>
      <c r="I22" s="95" t="e">
        <f t="shared" si="3"/>
        <v>#DIV/0!</v>
      </c>
      <c r="J22" s="80">
        <f t="shared" si="4"/>
        <v>0</v>
      </c>
      <c r="K22" s="96" t="e">
        <f t="shared" si="5"/>
        <v>#DIV/0!</v>
      </c>
      <c r="L22" s="212" t="e">
        <f t="shared" si="6"/>
        <v>#DIV/0!</v>
      </c>
      <c r="M22" s="254" t="e">
        <f t="shared" si="7"/>
        <v>#DIV/0!</v>
      </c>
      <c r="N22" s="256">
        <f t="shared" si="8"/>
        <v>0</v>
      </c>
      <c r="O22" s="95">
        <f t="shared" si="9"/>
        <v>0</v>
      </c>
      <c r="P22" s="223" t="e">
        <f t="shared" si="10"/>
        <v>#DIV/0!</v>
      </c>
      <c r="Q22" s="224" t="e">
        <f t="shared" si="11"/>
        <v>#DIV/0!</v>
      </c>
      <c r="R22" s="95" t="e">
        <f t="shared" si="12"/>
        <v>#DIV/0!</v>
      </c>
      <c r="S22" s="85">
        <f t="shared" si="13"/>
        <v>0</v>
      </c>
      <c r="T22" s="223" t="e">
        <f t="shared" si="14"/>
        <v>#DIV/0!</v>
      </c>
      <c r="U22" s="224" t="e">
        <f t="shared" si="15"/>
        <v>#DIV/0!</v>
      </c>
      <c r="V22" s="95" t="e">
        <f t="shared" si="16"/>
        <v>#DIV/0!</v>
      </c>
    </row>
    <row r="23" spans="1:22" s="86" customFormat="1" ht="18">
      <c r="A23" s="78"/>
      <c r="B23" s="62"/>
      <c r="C23" s="62"/>
      <c r="D23" s="79"/>
      <c r="E23" s="79"/>
      <c r="F23" s="80">
        <f t="shared" si="0"/>
        <v>0</v>
      </c>
      <c r="G23" s="96" t="e">
        <f t="shared" si="1"/>
        <v>#DIV/0!</v>
      </c>
      <c r="H23" s="212" t="e">
        <f t="shared" si="2"/>
        <v>#DIV/0!</v>
      </c>
      <c r="I23" s="95" t="e">
        <f t="shared" si="3"/>
        <v>#DIV/0!</v>
      </c>
      <c r="J23" s="80">
        <f t="shared" si="4"/>
        <v>0</v>
      </c>
      <c r="K23" s="96" t="e">
        <f t="shared" si="5"/>
        <v>#DIV/0!</v>
      </c>
      <c r="L23" s="212" t="e">
        <f t="shared" si="6"/>
        <v>#DIV/0!</v>
      </c>
      <c r="M23" s="254" t="e">
        <f t="shared" si="7"/>
        <v>#DIV/0!</v>
      </c>
      <c r="N23" s="256">
        <f t="shared" si="8"/>
        <v>0</v>
      </c>
      <c r="O23" s="95">
        <f t="shared" si="9"/>
        <v>0</v>
      </c>
      <c r="P23" s="223" t="e">
        <f t="shared" si="10"/>
        <v>#DIV/0!</v>
      </c>
      <c r="Q23" s="224" t="e">
        <f t="shared" si="11"/>
        <v>#DIV/0!</v>
      </c>
      <c r="R23" s="95" t="e">
        <f t="shared" si="12"/>
        <v>#DIV/0!</v>
      </c>
      <c r="S23" s="85">
        <f t="shared" si="13"/>
        <v>0</v>
      </c>
      <c r="T23" s="223" t="e">
        <f t="shared" si="14"/>
        <v>#DIV/0!</v>
      </c>
      <c r="U23" s="224" t="e">
        <f t="shared" si="15"/>
        <v>#DIV/0!</v>
      </c>
      <c r="V23" s="95" t="e">
        <f t="shared" si="16"/>
        <v>#DIV/0!</v>
      </c>
    </row>
    <row r="24" spans="6:22" ht="18">
      <c r="F24" s="80">
        <f t="shared" si="0"/>
        <v>0</v>
      </c>
      <c r="G24" s="96" t="e">
        <f t="shared" si="1"/>
        <v>#DIV/0!</v>
      </c>
      <c r="H24" s="212" t="e">
        <f t="shared" si="2"/>
        <v>#DIV/0!</v>
      </c>
      <c r="I24" s="95" t="e">
        <f t="shared" si="3"/>
        <v>#DIV/0!</v>
      </c>
      <c r="J24" s="80">
        <f t="shared" si="4"/>
        <v>0</v>
      </c>
      <c r="K24" s="96" t="e">
        <f t="shared" si="5"/>
        <v>#DIV/0!</v>
      </c>
      <c r="L24" s="212" t="e">
        <f t="shared" si="6"/>
        <v>#DIV/0!</v>
      </c>
      <c r="M24" s="254" t="e">
        <f t="shared" si="7"/>
        <v>#DIV/0!</v>
      </c>
      <c r="N24" s="256">
        <f t="shared" si="8"/>
        <v>0</v>
      </c>
      <c r="O24" s="95">
        <f t="shared" si="9"/>
        <v>0</v>
      </c>
      <c r="P24" s="223" t="e">
        <f t="shared" si="10"/>
        <v>#DIV/0!</v>
      </c>
      <c r="Q24" s="224" t="e">
        <f t="shared" si="11"/>
        <v>#DIV/0!</v>
      </c>
      <c r="R24" s="95" t="e">
        <f t="shared" si="12"/>
        <v>#DIV/0!</v>
      </c>
      <c r="S24" s="85">
        <f t="shared" si="13"/>
        <v>0</v>
      </c>
      <c r="T24" s="223" t="e">
        <f t="shared" si="14"/>
        <v>#DIV/0!</v>
      </c>
      <c r="U24" s="224" t="e">
        <f t="shared" si="15"/>
        <v>#DIV/0!</v>
      </c>
      <c r="V24" s="95" t="e">
        <f t="shared" si="16"/>
        <v>#DIV/0!</v>
      </c>
    </row>
  </sheetData>
  <sheetProtection/>
  <mergeCells count="3">
    <mergeCell ref="B1:U1"/>
    <mergeCell ref="F2:M2"/>
    <mergeCell ref="N2:V2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10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75" zoomScaleNormal="75" zoomScalePageLayoutView="0" workbookViewId="0" topLeftCell="C2">
      <selection activeCell="L17" sqref="L17"/>
    </sheetView>
  </sheetViews>
  <sheetFormatPr defaultColWidth="10.8515625" defaultRowHeight="12.75"/>
  <cols>
    <col min="1" max="1" width="11.7109375" style="66" customWidth="1"/>
    <col min="2" max="2" width="28.7109375" style="66" customWidth="1"/>
    <col min="3" max="3" width="17.7109375" style="66" customWidth="1"/>
    <col min="4" max="4" width="5.8515625" style="66" customWidth="1"/>
    <col min="5" max="5" width="10.421875" style="66" customWidth="1"/>
    <col min="6" max="6" width="13.421875" style="66" customWidth="1"/>
    <col min="7" max="7" width="14.8515625" style="66" customWidth="1"/>
    <col min="8" max="9" width="13.7109375" style="66" customWidth="1"/>
    <col min="10" max="10" width="10.8515625" style="66" customWidth="1"/>
    <col min="11" max="12" width="11.28125" style="66" bestFit="1" customWidth="1"/>
    <col min="13" max="14" width="10.8515625" style="66" customWidth="1"/>
    <col min="15" max="16" width="11.28125" style="66" bestFit="1" customWidth="1"/>
    <col min="17" max="17" width="11.28125" style="66" customWidth="1"/>
    <col min="18" max="18" width="10.8515625" style="66" customWidth="1"/>
    <col min="19" max="20" width="11.28125" style="66" bestFit="1" customWidth="1"/>
    <col min="21" max="16384" width="10.8515625" style="66" customWidth="1"/>
  </cols>
  <sheetData>
    <row r="1" spans="1:20" ht="60.75" customHeight="1" thickBot="1">
      <c r="A1" s="67" t="s">
        <v>76</v>
      </c>
      <c r="B1" s="275" t="s">
        <v>47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spans="6:20" s="119" customFormat="1" ht="21.75" customHeight="1" thickBot="1">
      <c r="F2" s="287" t="s">
        <v>52</v>
      </c>
      <c r="G2" s="288"/>
      <c r="H2" s="288"/>
      <c r="I2" s="288"/>
      <c r="J2" s="288"/>
      <c r="K2" s="288"/>
      <c r="L2" s="289"/>
      <c r="M2" s="288"/>
      <c r="N2" s="288"/>
      <c r="O2" s="288"/>
      <c r="P2" s="288"/>
      <c r="Q2" s="288"/>
      <c r="R2" s="288"/>
      <c r="S2" s="288"/>
      <c r="T2" s="290"/>
    </row>
    <row r="3" spans="2:21" s="68" customFormat="1" ht="199.5">
      <c r="B3" s="69" t="s">
        <v>77</v>
      </c>
      <c r="C3" s="70" t="s">
        <v>78</v>
      </c>
      <c r="D3" s="71" t="s">
        <v>28</v>
      </c>
      <c r="E3" s="72" t="s">
        <v>29</v>
      </c>
      <c r="F3" s="73" t="s">
        <v>168</v>
      </c>
      <c r="G3" s="74" t="s">
        <v>169</v>
      </c>
      <c r="H3" s="74" t="s">
        <v>30</v>
      </c>
      <c r="I3" s="74" t="s">
        <v>225</v>
      </c>
      <c r="J3" s="73" t="s">
        <v>171</v>
      </c>
      <c r="K3" s="70" t="s">
        <v>169</v>
      </c>
      <c r="L3" s="74" t="s">
        <v>85</v>
      </c>
      <c r="M3" s="74" t="s">
        <v>224</v>
      </c>
      <c r="N3" s="76" t="s">
        <v>86</v>
      </c>
      <c r="O3" s="77" t="s">
        <v>169</v>
      </c>
      <c r="P3" s="77" t="s">
        <v>87</v>
      </c>
      <c r="Q3" s="74" t="s">
        <v>224</v>
      </c>
      <c r="R3" s="76" t="s">
        <v>171</v>
      </c>
      <c r="S3" s="77" t="s">
        <v>169</v>
      </c>
      <c r="T3" s="77" t="s">
        <v>88</v>
      </c>
      <c r="U3" s="74" t="s">
        <v>224</v>
      </c>
    </row>
    <row r="4" spans="1:21" s="86" customFormat="1" ht="18">
      <c r="A4" s="78"/>
      <c r="B4" t="s">
        <v>345</v>
      </c>
      <c r="C4" t="s">
        <v>346</v>
      </c>
      <c r="D4" s="79"/>
      <c r="E4" s="79">
        <v>9.6</v>
      </c>
      <c r="F4" s="80">
        <f>E4*1</f>
        <v>9.6</v>
      </c>
      <c r="G4" s="81">
        <f>20*3600/(F4*1000)</f>
        <v>7.5</v>
      </c>
      <c r="H4" s="82">
        <f>240/G4</f>
        <v>32</v>
      </c>
      <c r="I4" s="207">
        <f>H4/12</f>
        <v>2.6666666666666665</v>
      </c>
      <c r="J4" s="80">
        <f>E4*0.65</f>
        <v>6.24</v>
      </c>
      <c r="K4" s="81">
        <f>20*3600/(J4*1000)</f>
        <v>11.538461538461538</v>
      </c>
      <c r="L4" s="82">
        <f>120/K4</f>
        <v>10.4</v>
      </c>
      <c r="M4" s="207">
        <f>L4/12</f>
        <v>0.8666666666666667</v>
      </c>
      <c r="N4" s="80">
        <f>E4*0.85</f>
        <v>8.16</v>
      </c>
      <c r="O4" s="83">
        <f>20*3600/(N4*1000)</f>
        <v>8.823529411764707</v>
      </c>
      <c r="P4" s="84">
        <f>240/O4</f>
        <v>27.2</v>
      </c>
      <c r="Q4" s="207">
        <f>P4/12</f>
        <v>2.2666666666666666</v>
      </c>
      <c r="R4" s="85">
        <f>E4*0.65</f>
        <v>6.24</v>
      </c>
      <c r="S4" s="83">
        <f>20*3600/(R4*1000)</f>
        <v>11.538461538461538</v>
      </c>
      <c r="T4" s="84">
        <f>210/S4</f>
        <v>18.2</v>
      </c>
      <c r="U4" s="207">
        <f>T4/12</f>
        <v>1.5166666666666666</v>
      </c>
    </row>
    <row r="5" spans="1:21" s="86" customFormat="1" ht="23.25">
      <c r="A5" s="78"/>
      <c r="B5" s="62" t="s">
        <v>167</v>
      </c>
      <c r="C5" s="62" t="s">
        <v>347</v>
      </c>
      <c r="D5" s="87"/>
      <c r="E5" s="66"/>
      <c r="F5" s="80">
        <f aca="true" t="shared" si="0" ref="F5:F31">E5*1</f>
        <v>0</v>
      </c>
      <c r="G5" s="81" t="e">
        <f aca="true" t="shared" si="1" ref="G5:G31">20*3600/(F5*1000)</f>
        <v>#DIV/0!</v>
      </c>
      <c r="H5" s="82" t="e">
        <f aca="true" t="shared" si="2" ref="H5:H31">240/G5</f>
        <v>#DIV/0!</v>
      </c>
      <c r="I5" s="207" t="e">
        <f aca="true" t="shared" si="3" ref="I5:I31">H5/12</f>
        <v>#DIV/0!</v>
      </c>
      <c r="J5" s="80">
        <f aca="true" t="shared" si="4" ref="J5:J31">E5*0.65</f>
        <v>0</v>
      </c>
      <c r="K5" s="81" t="e">
        <f aca="true" t="shared" si="5" ref="K5:K31">20*3600/(J5*1000)</f>
        <v>#DIV/0!</v>
      </c>
      <c r="L5" s="82" t="e">
        <f aca="true" t="shared" si="6" ref="L5:L31">120/K5</f>
        <v>#DIV/0!</v>
      </c>
      <c r="M5" s="207" t="e">
        <f aca="true" t="shared" si="7" ref="M5:M31">L5/12</f>
        <v>#DIV/0!</v>
      </c>
      <c r="N5" s="80">
        <f aca="true" t="shared" si="8" ref="N5:N31">E5*0.85</f>
        <v>0</v>
      </c>
      <c r="O5" s="83" t="e">
        <f aca="true" t="shared" si="9" ref="O5:O31">20*3600/(N5*1000)</f>
        <v>#DIV/0!</v>
      </c>
      <c r="P5" s="84" t="e">
        <f aca="true" t="shared" si="10" ref="P5:P31">240/O5</f>
        <v>#DIV/0!</v>
      </c>
      <c r="Q5" s="207" t="e">
        <f aca="true" t="shared" si="11" ref="Q5:Q31">P5/12</f>
        <v>#DIV/0!</v>
      </c>
      <c r="R5" s="85">
        <f aca="true" t="shared" si="12" ref="R5:R31">E5*0.65</f>
        <v>0</v>
      </c>
      <c r="S5" s="83" t="e">
        <f aca="true" t="shared" si="13" ref="S5:S31">20*3600/(R5*1000)</f>
        <v>#DIV/0!</v>
      </c>
      <c r="T5" s="84" t="e">
        <f aca="true" t="shared" si="14" ref="T5:T31">210/S5</f>
        <v>#DIV/0!</v>
      </c>
      <c r="U5" s="207" t="e">
        <f aca="true" t="shared" si="15" ref="U5:U31">T5/12</f>
        <v>#DIV/0!</v>
      </c>
    </row>
    <row r="6" spans="1:21" s="86" customFormat="1" ht="18">
      <c r="A6" s="78"/>
      <c r="B6" s="62" t="s">
        <v>348</v>
      </c>
      <c r="C6" s="62" t="s">
        <v>349</v>
      </c>
      <c r="D6" s="79"/>
      <c r="E6" s="79"/>
      <c r="F6" s="80">
        <f t="shared" si="0"/>
        <v>0</v>
      </c>
      <c r="G6" s="81" t="e">
        <f t="shared" si="1"/>
        <v>#DIV/0!</v>
      </c>
      <c r="H6" s="82" t="e">
        <f t="shared" si="2"/>
        <v>#DIV/0!</v>
      </c>
      <c r="I6" s="207" t="e">
        <f t="shared" si="3"/>
        <v>#DIV/0!</v>
      </c>
      <c r="J6" s="80">
        <f t="shared" si="4"/>
        <v>0</v>
      </c>
      <c r="K6" s="81" t="e">
        <f t="shared" si="5"/>
        <v>#DIV/0!</v>
      </c>
      <c r="L6" s="82" t="e">
        <f t="shared" si="6"/>
        <v>#DIV/0!</v>
      </c>
      <c r="M6" s="207" t="e">
        <f t="shared" si="7"/>
        <v>#DIV/0!</v>
      </c>
      <c r="N6" s="80">
        <f t="shared" si="8"/>
        <v>0</v>
      </c>
      <c r="O6" s="83" t="e">
        <f t="shared" si="9"/>
        <v>#DIV/0!</v>
      </c>
      <c r="P6" s="84" t="e">
        <f t="shared" si="10"/>
        <v>#DIV/0!</v>
      </c>
      <c r="Q6" s="207" t="e">
        <f t="shared" si="11"/>
        <v>#DIV/0!</v>
      </c>
      <c r="R6" s="85">
        <f t="shared" si="12"/>
        <v>0</v>
      </c>
      <c r="S6" s="83" t="e">
        <f t="shared" si="13"/>
        <v>#DIV/0!</v>
      </c>
      <c r="T6" s="84" t="e">
        <f t="shared" si="14"/>
        <v>#DIV/0!</v>
      </c>
      <c r="U6" s="207" t="e">
        <f t="shared" si="15"/>
        <v>#DIV/0!</v>
      </c>
    </row>
    <row r="7" spans="1:21" s="86" customFormat="1" ht="18">
      <c r="A7" s="78"/>
      <c r="B7" s="62" t="s">
        <v>350</v>
      </c>
      <c r="C7" s="62" t="s">
        <v>351</v>
      </c>
      <c r="D7" s="79"/>
      <c r="E7" s="79"/>
      <c r="F7" s="80">
        <f t="shared" si="0"/>
        <v>0</v>
      </c>
      <c r="G7" s="81" t="e">
        <f t="shared" si="1"/>
        <v>#DIV/0!</v>
      </c>
      <c r="H7" s="82" t="e">
        <f t="shared" si="2"/>
        <v>#DIV/0!</v>
      </c>
      <c r="I7" s="207" t="e">
        <f t="shared" si="3"/>
        <v>#DIV/0!</v>
      </c>
      <c r="J7" s="80">
        <f t="shared" si="4"/>
        <v>0</v>
      </c>
      <c r="K7" s="81" t="e">
        <f t="shared" si="5"/>
        <v>#DIV/0!</v>
      </c>
      <c r="L7" s="82" t="e">
        <f t="shared" si="6"/>
        <v>#DIV/0!</v>
      </c>
      <c r="M7" s="207" t="e">
        <f t="shared" si="7"/>
        <v>#DIV/0!</v>
      </c>
      <c r="N7" s="80">
        <f t="shared" si="8"/>
        <v>0</v>
      </c>
      <c r="O7" s="83" t="e">
        <f t="shared" si="9"/>
        <v>#DIV/0!</v>
      </c>
      <c r="P7" s="84" t="e">
        <f t="shared" si="10"/>
        <v>#DIV/0!</v>
      </c>
      <c r="Q7" s="207" t="e">
        <f t="shared" si="11"/>
        <v>#DIV/0!</v>
      </c>
      <c r="R7" s="85">
        <f t="shared" si="12"/>
        <v>0</v>
      </c>
      <c r="S7" s="83" t="e">
        <f t="shared" si="13"/>
        <v>#DIV/0!</v>
      </c>
      <c r="T7" s="84" t="e">
        <f t="shared" si="14"/>
        <v>#DIV/0!</v>
      </c>
      <c r="U7" s="207" t="e">
        <f t="shared" si="15"/>
        <v>#DIV/0!</v>
      </c>
    </row>
    <row r="8" spans="1:21" s="86" customFormat="1" ht="18">
      <c r="A8" s="78"/>
      <c r="B8" s="62" t="s">
        <v>352</v>
      </c>
      <c r="C8" s="62" t="s">
        <v>353</v>
      </c>
      <c r="D8" s="88"/>
      <c r="E8" s="79"/>
      <c r="F8" s="80">
        <f t="shared" si="0"/>
        <v>0</v>
      </c>
      <c r="G8" s="81" t="e">
        <f t="shared" si="1"/>
        <v>#DIV/0!</v>
      </c>
      <c r="H8" s="82" t="e">
        <f t="shared" si="2"/>
        <v>#DIV/0!</v>
      </c>
      <c r="I8" s="207" t="e">
        <f t="shared" si="3"/>
        <v>#DIV/0!</v>
      </c>
      <c r="J8" s="80">
        <f t="shared" si="4"/>
        <v>0</v>
      </c>
      <c r="K8" s="81" t="e">
        <f t="shared" si="5"/>
        <v>#DIV/0!</v>
      </c>
      <c r="L8" s="82" t="e">
        <f t="shared" si="6"/>
        <v>#DIV/0!</v>
      </c>
      <c r="M8" s="207" t="e">
        <f t="shared" si="7"/>
        <v>#DIV/0!</v>
      </c>
      <c r="N8" s="80">
        <f t="shared" si="8"/>
        <v>0</v>
      </c>
      <c r="O8" s="83" t="e">
        <f t="shared" si="9"/>
        <v>#DIV/0!</v>
      </c>
      <c r="P8" s="84" t="e">
        <f t="shared" si="10"/>
        <v>#DIV/0!</v>
      </c>
      <c r="Q8" s="207" t="e">
        <f t="shared" si="11"/>
        <v>#DIV/0!</v>
      </c>
      <c r="R8" s="85">
        <f t="shared" si="12"/>
        <v>0</v>
      </c>
      <c r="S8" s="83" t="e">
        <f t="shared" si="13"/>
        <v>#DIV/0!</v>
      </c>
      <c r="T8" s="84" t="e">
        <f t="shared" si="14"/>
        <v>#DIV/0!</v>
      </c>
      <c r="U8" s="207" t="e">
        <f t="shared" si="15"/>
        <v>#DIV/0!</v>
      </c>
    </row>
    <row r="9" spans="1:21" s="86" customFormat="1" ht="22.5" customHeight="1">
      <c r="A9" s="78"/>
      <c r="B9" s="62" t="s">
        <v>354</v>
      </c>
      <c r="C9" s="62" t="s">
        <v>355</v>
      </c>
      <c r="D9" s="79"/>
      <c r="E9" s="79"/>
      <c r="F9" s="80">
        <f t="shared" si="0"/>
        <v>0</v>
      </c>
      <c r="G9" s="81" t="e">
        <f t="shared" si="1"/>
        <v>#DIV/0!</v>
      </c>
      <c r="H9" s="82" t="e">
        <f t="shared" si="2"/>
        <v>#DIV/0!</v>
      </c>
      <c r="I9" s="207" t="e">
        <f t="shared" si="3"/>
        <v>#DIV/0!</v>
      </c>
      <c r="J9" s="80">
        <f t="shared" si="4"/>
        <v>0</v>
      </c>
      <c r="K9" s="81" t="e">
        <f t="shared" si="5"/>
        <v>#DIV/0!</v>
      </c>
      <c r="L9" s="82" t="e">
        <f t="shared" si="6"/>
        <v>#DIV/0!</v>
      </c>
      <c r="M9" s="207" t="e">
        <f t="shared" si="7"/>
        <v>#DIV/0!</v>
      </c>
      <c r="N9" s="80">
        <f t="shared" si="8"/>
        <v>0</v>
      </c>
      <c r="O9" s="83" t="e">
        <f t="shared" si="9"/>
        <v>#DIV/0!</v>
      </c>
      <c r="P9" s="84" t="e">
        <f t="shared" si="10"/>
        <v>#DIV/0!</v>
      </c>
      <c r="Q9" s="207" t="e">
        <f t="shared" si="11"/>
        <v>#DIV/0!</v>
      </c>
      <c r="R9" s="85">
        <f t="shared" si="12"/>
        <v>0</v>
      </c>
      <c r="S9" s="83" t="e">
        <f t="shared" si="13"/>
        <v>#DIV/0!</v>
      </c>
      <c r="T9" s="84" t="e">
        <f t="shared" si="14"/>
        <v>#DIV/0!</v>
      </c>
      <c r="U9" s="207" t="e">
        <f t="shared" si="15"/>
        <v>#DIV/0!</v>
      </c>
    </row>
    <row r="10" spans="1:21" s="86" customFormat="1" ht="18">
      <c r="A10" s="78"/>
      <c r="B10" s="62" t="s">
        <v>356</v>
      </c>
      <c r="C10" s="62" t="s">
        <v>357</v>
      </c>
      <c r="D10" s="79"/>
      <c r="E10" s="79"/>
      <c r="F10" s="80">
        <f t="shared" si="0"/>
        <v>0</v>
      </c>
      <c r="G10" s="81" t="e">
        <f t="shared" si="1"/>
        <v>#DIV/0!</v>
      </c>
      <c r="H10" s="82" t="e">
        <f t="shared" si="2"/>
        <v>#DIV/0!</v>
      </c>
      <c r="I10" s="207" t="e">
        <f t="shared" si="3"/>
        <v>#DIV/0!</v>
      </c>
      <c r="J10" s="80">
        <f t="shared" si="4"/>
        <v>0</v>
      </c>
      <c r="K10" s="81" t="e">
        <f t="shared" si="5"/>
        <v>#DIV/0!</v>
      </c>
      <c r="L10" s="82" t="e">
        <f t="shared" si="6"/>
        <v>#DIV/0!</v>
      </c>
      <c r="M10" s="207" t="e">
        <f t="shared" si="7"/>
        <v>#DIV/0!</v>
      </c>
      <c r="N10" s="80">
        <f t="shared" si="8"/>
        <v>0</v>
      </c>
      <c r="O10" s="83" t="e">
        <f t="shared" si="9"/>
        <v>#DIV/0!</v>
      </c>
      <c r="P10" s="84" t="e">
        <f t="shared" si="10"/>
        <v>#DIV/0!</v>
      </c>
      <c r="Q10" s="207" t="e">
        <f t="shared" si="11"/>
        <v>#DIV/0!</v>
      </c>
      <c r="R10" s="85">
        <f t="shared" si="12"/>
        <v>0</v>
      </c>
      <c r="S10" s="83" t="e">
        <f t="shared" si="13"/>
        <v>#DIV/0!</v>
      </c>
      <c r="T10" s="84" t="e">
        <f t="shared" si="14"/>
        <v>#DIV/0!</v>
      </c>
      <c r="U10" s="207" t="e">
        <f t="shared" si="15"/>
        <v>#DIV/0!</v>
      </c>
    </row>
    <row r="11" spans="1:21" s="86" customFormat="1" ht="24.75" customHeight="1">
      <c r="A11" s="78"/>
      <c r="B11" s="62" t="s">
        <v>358</v>
      </c>
      <c r="C11" s="62" t="s">
        <v>359</v>
      </c>
      <c r="D11" s="79"/>
      <c r="E11" s="79"/>
      <c r="F11" s="80">
        <f t="shared" si="0"/>
        <v>0</v>
      </c>
      <c r="G11" s="81" t="e">
        <f t="shared" si="1"/>
        <v>#DIV/0!</v>
      </c>
      <c r="H11" s="82" t="e">
        <f t="shared" si="2"/>
        <v>#DIV/0!</v>
      </c>
      <c r="I11" s="207" t="e">
        <f t="shared" si="3"/>
        <v>#DIV/0!</v>
      </c>
      <c r="J11" s="80">
        <f t="shared" si="4"/>
        <v>0</v>
      </c>
      <c r="K11" s="81" t="e">
        <f t="shared" si="5"/>
        <v>#DIV/0!</v>
      </c>
      <c r="L11" s="82" t="e">
        <f t="shared" si="6"/>
        <v>#DIV/0!</v>
      </c>
      <c r="M11" s="207" t="e">
        <f t="shared" si="7"/>
        <v>#DIV/0!</v>
      </c>
      <c r="N11" s="80">
        <f t="shared" si="8"/>
        <v>0</v>
      </c>
      <c r="O11" s="83" t="e">
        <f t="shared" si="9"/>
        <v>#DIV/0!</v>
      </c>
      <c r="P11" s="84" t="e">
        <f t="shared" si="10"/>
        <v>#DIV/0!</v>
      </c>
      <c r="Q11" s="207" t="e">
        <f t="shared" si="11"/>
        <v>#DIV/0!</v>
      </c>
      <c r="R11" s="85">
        <f t="shared" si="12"/>
        <v>0</v>
      </c>
      <c r="S11" s="83" t="e">
        <f t="shared" si="13"/>
        <v>#DIV/0!</v>
      </c>
      <c r="T11" s="84" t="e">
        <f t="shared" si="14"/>
        <v>#DIV/0!</v>
      </c>
      <c r="U11" s="207" t="e">
        <f t="shared" si="15"/>
        <v>#DIV/0!</v>
      </c>
    </row>
    <row r="12" spans="1:21" s="86" customFormat="1" ht="18">
      <c r="A12" s="78"/>
      <c r="B12" s="62" t="s">
        <v>180</v>
      </c>
      <c r="C12" s="62" t="s">
        <v>181</v>
      </c>
      <c r="D12" s="79"/>
      <c r="E12" s="79"/>
      <c r="F12" s="80">
        <f t="shared" si="0"/>
        <v>0</v>
      </c>
      <c r="G12" s="81" t="e">
        <f t="shared" si="1"/>
        <v>#DIV/0!</v>
      </c>
      <c r="H12" s="82" t="e">
        <f t="shared" si="2"/>
        <v>#DIV/0!</v>
      </c>
      <c r="I12" s="207" t="e">
        <f t="shared" si="3"/>
        <v>#DIV/0!</v>
      </c>
      <c r="J12" s="80">
        <f t="shared" si="4"/>
        <v>0</v>
      </c>
      <c r="K12" s="81" t="e">
        <f t="shared" si="5"/>
        <v>#DIV/0!</v>
      </c>
      <c r="L12" s="82" t="e">
        <f t="shared" si="6"/>
        <v>#DIV/0!</v>
      </c>
      <c r="M12" s="207" t="e">
        <f t="shared" si="7"/>
        <v>#DIV/0!</v>
      </c>
      <c r="N12" s="80">
        <f t="shared" si="8"/>
        <v>0</v>
      </c>
      <c r="O12" s="83" t="e">
        <f t="shared" si="9"/>
        <v>#DIV/0!</v>
      </c>
      <c r="P12" s="84" t="e">
        <f t="shared" si="10"/>
        <v>#DIV/0!</v>
      </c>
      <c r="Q12" s="207" t="e">
        <f t="shared" si="11"/>
        <v>#DIV/0!</v>
      </c>
      <c r="R12" s="85">
        <f t="shared" si="12"/>
        <v>0</v>
      </c>
      <c r="S12" s="83" t="e">
        <f t="shared" si="13"/>
        <v>#DIV/0!</v>
      </c>
      <c r="T12" s="84" t="e">
        <f t="shared" si="14"/>
        <v>#DIV/0!</v>
      </c>
      <c r="U12" s="207" t="e">
        <f t="shared" si="15"/>
        <v>#DIV/0!</v>
      </c>
    </row>
    <row r="13" spans="1:21" s="86" customFormat="1" ht="23.25">
      <c r="A13" s="78"/>
      <c r="B13" s="62" t="s">
        <v>182</v>
      </c>
      <c r="C13" s="62" t="s">
        <v>192</v>
      </c>
      <c r="D13" s="87"/>
      <c r="E13" s="66"/>
      <c r="F13" s="80">
        <f t="shared" si="0"/>
        <v>0</v>
      </c>
      <c r="G13" s="81" t="e">
        <f t="shared" si="1"/>
        <v>#DIV/0!</v>
      </c>
      <c r="H13" s="82" t="e">
        <f t="shared" si="2"/>
        <v>#DIV/0!</v>
      </c>
      <c r="I13" s="207" t="e">
        <f t="shared" si="3"/>
        <v>#DIV/0!</v>
      </c>
      <c r="J13" s="80">
        <f t="shared" si="4"/>
        <v>0</v>
      </c>
      <c r="K13" s="81" t="e">
        <f t="shared" si="5"/>
        <v>#DIV/0!</v>
      </c>
      <c r="L13" s="82" t="e">
        <f t="shared" si="6"/>
        <v>#DIV/0!</v>
      </c>
      <c r="M13" s="207" t="e">
        <f t="shared" si="7"/>
        <v>#DIV/0!</v>
      </c>
      <c r="N13" s="80">
        <f t="shared" si="8"/>
        <v>0</v>
      </c>
      <c r="O13" s="83" t="e">
        <f t="shared" si="9"/>
        <v>#DIV/0!</v>
      </c>
      <c r="P13" s="84" t="e">
        <f t="shared" si="10"/>
        <v>#DIV/0!</v>
      </c>
      <c r="Q13" s="207" t="e">
        <f t="shared" si="11"/>
        <v>#DIV/0!</v>
      </c>
      <c r="R13" s="85">
        <f t="shared" si="12"/>
        <v>0</v>
      </c>
      <c r="S13" s="83" t="e">
        <f t="shared" si="13"/>
        <v>#DIV/0!</v>
      </c>
      <c r="T13" s="84" t="e">
        <f t="shared" si="14"/>
        <v>#DIV/0!</v>
      </c>
      <c r="U13" s="207" t="e">
        <f t="shared" si="15"/>
        <v>#DIV/0!</v>
      </c>
    </row>
    <row r="14" spans="1:21" s="86" customFormat="1" ht="18">
      <c r="A14" s="89"/>
      <c r="B14" s="62" t="s">
        <v>193</v>
      </c>
      <c r="C14" s="62" t="s">
        <v>194</v>
      </c>
      <c r="D14" s="79"/>
      <c r="E14" s="79"/>
      <c r="F14" s="80">
        <f t="shared" si="0"/>
        <v>0</v>
      </c>
      <c r="G14" s="81" t="e">
        <f t="shared" si="1"/>
        <v>#DIV/0!</v>
      </c>
      <c r="H14" s="82" t="e">
        <f t="shared" si="2"/>
        <v>#DIV/0!</v>
      </c>
      <c r="I14" s="207" t="e">
        <f t="shared" si="3"/>
        <v>#DIV/0!</v>
      </c>
      <c r="J14" s="80">
        <f t="shared" si="4"/>
        <v>0</v>
      </c>
      <c r="K14" s="81" t="e">
        <f t="shared" si="5"/>
        <v>#DIV/0!</v>
      </c>
      <c r="L14" s="82" t="e">
        <f t="shared" si="6"/>
        <v>#DIV/0!</v>
      </c>
      <c r="M14" s="207" t="e">
        <f t="shared" si="7"/>
        <v>#DIV/0!</v>
      </c>
      <c r="N14" s="80">
        <f t="shared" si="8"/>
        <v>0</v>
      </c>
      <c r="O14" s="83" t="e">
        <f t="shared" si="9"/>
        <v>#DIV/0!</v>
      </c>
      <c r="P14" s="84" t="e">
        <f t="shared" si="10"/>
        <v>#DIV/0!</v>
      </c>
      <c r="Q14" s="207" t="e">
        <f t="shared" si="11"/>
        <v>#DIV/0!</v>
      </c>
      <c r="R14" s="85">
        <f t="shared" si="12"/>
        <v>0</v>
      </c>
      <c r="S14" s="83" t="e">
        <f t="shared" si="13"/>
        <v>#DIV/0!</v>
      </c>
      <c r="T14" s="84" t="e">
        <f t="shared" si="14"/>
        <v>#DIV/0!</v>
      </c>
      <c r="U14" s="207" t="e">
        <f t="shared" si="15"/>
        <v>#DIV/0!</v>
      </c>
    </row>
    <row r="15" spans="1:21" s="86" customFormat="1" ht="18">
      <c r="A15" s="78"/>
      <c r="B15" s="62" t="s">
        <v>195</v>
      </c>
      <c r="C15" s="62" t="s">
        <v>196</v>
      </c>
      <c r="D15" s="79"/>
      <c r="E15" s="79"/>
      <c r="F15" s="80">
        <f t="shared" si="0"/>
        <v>0</v>
      </c>
      <c r="G15" s="81" t="e">
        <f t="shared" si="1"/>
        <v>#DIV/0!</v>
      </c>
      <c r="H15" s="82" t="e">
        <f t="shared" si="2"/>
        <v>#DIV/0!</v>
      </c>
      <c r="I15" s="207" t="e">
        <f t="shared" si="3"/>
        <v>#DIV/0!</v>
      </c>
      <c r="J15" s="80">
        <f t="shared" si="4"/>
        <v>0</v>
      </c>
      <c r="K15" s="81" t="e">
        <f t="shared" si="5"/>
        <v>#DIV/0!</v>
      </c>
      <c r="L15" s="82" t="e">
        <f t="shared" si="6"/>
        <v>#DIV/0!</v>
      </c>
      <c r="M15" s="207" t="e">
        <f t="shared" si="7"/>
        <v>#DIV/0!</v>
      </c>
      <c r="N15" s="80">
        <f t="shared" si="8"/>
        <v>0</v>
      </c>
      <c r="O15" s="83" t="e">
        <f t="shared" si="9"/>
        <v>#DIV/0!</v>
      </c>
      <c r="P15" s="84" t="e">
        <f t="shared" si="10"/>
        <v>#DIV/0!</v>
      </c>
      <c r="Q15" s="207" t="e">
        <f t="shared" si="11"/>
        <v>#DIV/0!</v>
      </c>
      <c r="R15" s="85">
        <f t="shared" si="12"/>
        <v>0</v>
      </c>
      <c r="S15" s="83" t="e">
        <f t="shared" si="13"/>
        <v>#DIV/0!</v>
      </c>
      <c r="T15" s="84" t="e">
        <f t="shared" si="14"/>
        <v>#DIV/0!</v>
      </c>
      <c r="U15" s="207" t="e">
        <f t="shared" si="15"/>
        <v>#DIV/0!</v>
      </c>
    </row>
    <row r="16" spans="1:21" s="86" customFormat="1" ht="18">
      <c r="A16" s="78"/>
      <c r="B16" s="62" t="s">
        <v>318</v>
      </c>
      <c r="C16" s="62" t="s">
        <v>197</v>
      </c>
      <c r="D16" s="79"/>
      <c r="E16" s="79"/>
      <c r="F16" s="80">
        <f t="shared" si="0"/>
        <v>0</v>
      </c>
      <c r="G16" s="81" t="e">
        <f t="shared" si="1"/>
        <v>#DIV/0!</v>
      </c>
      <c r="H16" s="82" t="e">
        <f t="shared" si="2"/>
        <v>#DIV/0!</v>
      </c>
      <c r="I16" s="207" t="e">
        <f t="shared" si="3"/>
        <v>#DIV/0!</v>
      </c>
      <c r="J16" s="80">
        <f t="shared" si="4"/>
        <v>0</v>
      </c>
      <c r="K16" s="81" t="e">
        <f t="shared" si="5"/>
        <v>#DIV/0!</v>
      </c>
      <c r="L16" s="82" t="e">
        <f t="shared" si="6"/>
        <v>#DIV/0!</v>
      </c>
      <c r="M16" s="207" t="e">
        <f t="shared" si="7"/>
        <v>#DIV/0!</v>
      </c>
      <c r="N16" s="80">
        <f t="shared" si="8"/>
        <v>0</v>
      </c>
      <c r="O16" s="83" t="e">
        <f t="shared" si="9"/>
        <v>#DIV/0!</v>
      </c>
      <c r="P16" s="84" t="e">
        <f t="shared" si="10"/>
        <v>#DIV/0!</v>
      </c>
      <c r="Q16" s="207" t="e">
        <f t="shared" si="11"/>
        <v>#DIV/0!</v>
      </c>
      <c r="R16" s="85">
        <f t="shared" si="12"/>
        <v>0</v>
      </c>
      <c r="S16" s="83" t="e">
        <f t="shared" si="13"/>
        <v>#DIV/0!</v>
      </c>
      <c r="T16" s="84" t="e">
        <f t="shared" si="14"/>
        <v>#DIV/0!</v>
      </c>
      <c r="U16" s="207" t="e">
        <f t="shared" si="15"/>
        <v>#DIV/0!</v>
      </c>
    </row>
    <row r="17" spans="1:21" s="86" customFormat="1" ht="23.25">
      <c r="A17" s="78"/>
      <c r="B17" s="62" t="s">
        <v>198</v>
      </c>
      <c r="C17" s="62" t="s">
        <v>199</v>
      </c>
      <c r="D17" s="87"/>
      <c r="E17" s="66"/>
      <c r="F17" s="80">
        <f t="shared" si="0"/>
        <v>0</v>
      </c>
      <c r="G17" s="81" t="e">
        <f t="shared" si="1"/>
        <v>#DIV/0!</v>
      </c>
      <c r="H17" s="82" t="e">
        <f t="shared" si="2"/>
        <v>#DIV/0!</v>
      </c>
      <c r="I17" s="207" t="e">
        <f t="shared" si="3"/>
        <v>#DIV/0!</v>
      </c>
      <c r="J17" s="80">
        <f t="shared" si="4"/>
        <v>0</v>
      </c>
      <c r="K17" s="81" t="e">
        <f t="shared" si="5"/>
        <v>#DIV/0!</v>
      </c>
      <c r="L17" s="82" t="e">
        <f t="shared" si="6"/>
        <v>#DIV/0!</v>
      </c>
      <c r="M17" s="207" t="e">
        <f t="shared" si="7"/>
        <v>#DIV/0!</v>
      </c>
      <c r="N17" s="80">
        <f t="shared" si="8"/>
        <v>0</v>
      </c>
      <c r="O17" s="83" t="e">
        <f t="shared" si="9"/>
        <v>#DIV/0!</v>
      </c>
      <c r="P17" s="84" t="e">
        <f t="shared" si="10"/>
        <v>#DIV/0!</v>
      </c>
      <c r="Q17" s="207" t="e">
        <f t="shared" si="11"/>
        <v>#DIV/0!</v>
      </c>
      <c r="R17" s="85">
        <f t="shared" si="12"/>
        <v>0</v>
      </c>
      <c r="S17" s="83" t="e">
        <f t="shared" si="13"/>
        <v>#DIV/0!</v>
      </c>
      <c r="T17" s="84" t="e">
        <f t="shared" si="14"/>
        <v>#DIV/0!</v>
      </c>
      <c r="U17" s="207" t="e">
        <f t="shared" si="15"/>
        <v>#DIV/0!</v>
      </c>
    </row>
    <row r="18" spans="2:21" s="86" customFormat="1" ht="18">
      <c r="B18" s="62" t="s">
        <v>200</v>
      </c>
      <c r="C18" s="62" t="s">
        <v>201</v>
      </c>
      <c r="F18" s="80">
        <f t="shared" si="0"/>
        <v>0</v>
      </c>
      <c r="G18" s="81" t="e">
        <f t="shared" si="1"/>
        <v>#DIV/0!</v>
      </c>
      <c r="H18" s="82" t="e">
        <f t="shared" si="2"/>
        <v>#DIV/0!</v>
      </c>
      <c r="I18" s="207" t="e">
        <f t="shared" si="3"/>
        <v>#DIV/0!</v>
      </c>
      <c r="J18" s="80">
        <f t="shared" si="4"/>
        <v>0</v>
      </c>
      <c r="K18" s="81" t="e">
        <f t="shared" si="5"/>
        <v>#DIV/0!</v>
      </c>
      <c r="L18" s="82" t="e">
        <f t="shared" si="6"/>
        <v>#DIV/0!</v>
      </c>
      <c r="M18" s="207" t="e">
        <f t="shared" si="7"/>
        <v>#DIV/0!</v>
      </c>
      <c r="N18" s="80">
        <f t="shared" si="8"/>
        <v>0</v>
      </c>
      <c r="O18" s="83" t="e">
        <f t="shared" si="9"/>
        <v>#DIV/0!</v>
      </c>
      <c r="P18" s="84" t="e">
        <f t="shared" si="10"/>
        <v>#DIV/0!</v>
      </c>
      <c r="Q18" s="207" t="e">
        <f t="shared" si="11"/>
        <v>#DIV/0!</v>
      </c>
      <c r="R18" s="85">
        <f t="shared" si="12"/>
        <v>0</v>
      </c>
      <c r="S18" s="83" t="e">
        <f t="shared" si="13"/>
        <v>#DIV/0!</v>
      </c>
      <c r="T18" s="84" t="e">
        <f t="shared" si="14"/>
        <v>#DIV/0!</v>
      </c>
      <c r="U18" s="207" t="e">
        <f t="shared" si="15"/>
        <v>#DIV/0!</v>
      </c>
    </row>
    <row r="19" spans="1:21" s="86" customFormat="1" ht="18">
      <c r="A19" s="78"/>
      <c r="B19" s="62" t="s">
        <v>202</v>
      </c>
      <c r="C19" s="62" t="s">
        <v>203</v>
      </c>
      <c r="D19" s="79"/>
      <c r="E19" s="79"/>
      <c r="F19" s="80">
        <f t="shared" si="0"/>
        <v>0</v>
      </c>
      <c r="G19" s="81" t="e">
        <f t="shared" si="1"/>
        <v>#DIV/0!</v>
      </c>
      <c r="H19" s="82" t="e">
        <f t="shared" si="2"/>
        <v>#DIV/0!</v>
      </c>
      <c r="I19" s="207" t="e">
        <f t="shared" si="3"/>
        <v>#DIV/0!</v>
      </c>
      <c r="J19" s="80">
        <f t="shared" si="4"/>
        <v>0</v>
      </c>
      <c r="K19" s="81" t="e">
        <f t="shared" si="5"/>
        <v>#DIV/0!</v>
      </c>
      <c r="L19" s="82" t="e">
        <f t="shared" si="6"/>
        <v>#DIV/0!</v>
      </c>
      <c r="M19" s="207" t="e">
        <f t="shared" si="7"/>
        <v>#DIV/0!</v>
      </c>
      <c r="N19" s="80">
        <f t="shared" si="8"/>
        <v>0</v>
      </c>
      <c r="O19" s="83" t="e">
        <f t="shared" si="9"/>
        <v>#DIV/0!</v>
      </c>
      <c r="P19" s="84" t="e">
        <f t="shared" si="10"/>
        <v>#DIV/0!</v>
      </c>
      <c r="Q19" s="207" t="e">
        <f t="shared" si="11"/>
        <v>#DIV/0!</v>
      </c>
      <c r="R19" s="85">
        <f t="shared" si="12"/>
        <v>0</v>
      </c>
      <c r="S19" s="83" t="e">
        <f t="shared" si="13"/>
        <v>#DIV/0!</v>
      </c>
      <c r="T19" s="84" t="e">
        <f t="shared" si="14"/>
        <v>#DIV/0!</v>
      </c>
      <c r="U19" s="207" t="e">
        <f t="shared" si="15"/>
        <v>#DIV/0!</v>
      </c>
    </row>
    <row r="20" spans="1:21" s="86" customFormat="1" ht="18.75" thickBot="1">
      <c r="A20" s="90"/>
      <c r="B20" s="62" t="s">
        <v>204</v>
      </c>
      <c r="C20" s="62" t="s">
        <v>205</v>
      </c>
      <c r="D20" s="79"/>
      <c r="E20" s="79"/>
      <c r="F20" s="80">
        <f t="shared" si="0"/>
        <v>0</v>
      </c>
      <c r="G20" s="81" t="e">
        <f t="shared" si="1"/>
        <v>#DIV/0!</v>
      </c>
      <c r="H20" s="82" t="e">
        <f t="shared" si="2"/>
        <v>#DIV/0!</v>
      </c>
      <c r="I20" s="207" t="e">
        <f t="shared" si="3"/>
        <v>#DIV/0!</v>
      </c>
      <c r="J20" s="80">
        <f t="shared" si="4"/>
        <v>0</v>
      </c>
      <c r="K20" s="81" t="e">
        <f t="shared" si="5"/>
        <v>#DIV/0!</v>
      </c>
      <c r="L20" s="82" t="e">
        <f t="shared" si="6"/>
        <v>#DIV/0!</v>
      </c>
      <c r="M20" s="207" t="e">
        <f t="shared" si="7"/>
        <v>#DIV/0!</v>
      </c>
      <c r="N20" s="80">
        <f t="shared" si="8"/>
        <v>0</v>
      </c>
      <c r="O20" s="83" t="e">
        <f t="shared" si="9"/>
        <v>#DIV/0!</v>
      </c>
      <c r="P20" s="84" t="e">
        <f t="shared" si="10"/>
        <v>#DIV/0!</v>
      </c>
      <c r="Q20" s="207" t="e">
        <f t="shared" si="11"/>
        <v>#DIV/0!</v>
      </c>
      <c r="R20" s="85">
        <f t="shared" si="12"/>
        <v>0</v>
      </c>
      <c r="S20" s="83" t="e">
        <f t="shared" si="13"/>
        <v>#DIV/0!</v>
      </c>
      <c r="T20" s="84" t="e">
        <f t="shared" si="14"/>
        <v>#DIV/0!</v>
      </c>
      <c r="U20" s="207" t="e">
        <f t="shared" si="15"/>
        <v>#DIV/0!</v>
      </c>
    </row>
    <row r="21" spans="1:21" s="86" customFormat="1" ht="21" customHeight="1">
      <c r="A21" s="78"/>
      <c r="B21" s="62" t="s">
        <v>206</v>
      </c>
      <c r="C21" s="62" t="s">
        <v>207</v>
      </c>
      <c r="D21" s="79"/>
      <c r="E21" s="79"/>
      <c r="F21" s="80">
        <f t="shared" si="0"/>
        <v>0</v>
      </c>
      <c r="G21" s="81" t="e">
        <f t="shared" si="1"/>
        <v>#DIV/0!</v>
      </c>
      <c r="H21" s="82" t="e">
        <f t="shared" si="2"/>
        <v>#DIV/0!</v>
      </c>
      <c r="I21" s="207" t="e">
        <f t="shared" si="3"/>
        <v>#DIV/0!</v>
      </c>
      <c r="J21" s="80">
        <f t="shared" si="4"/>
        <v>0</v>
      </c>
      <c r="K21" s="81" t="e">
        <f t="shared" si="5"/>
        <v>#DIV/0!</v>
      </c>
      <c r="L21" s="82" t="e">
        <f t="shared" si="6"/>
        <v>#DIV/0!</v>
      </c>
      <c r="M21" s="207" t="e">
        <f t="shared" si="7"/>
        <v>#DIV/0!</v>
      </c>
      <c r="N21" s="80">
        <f t="shared" si="8"/>
        <v>0</v>
      </c>
      <c r="O21" s="83" t="e">
        <f t="shared" si="9"/>
        <v>#DIV/0!</v>
      </c>
      <c r="P21" s="84" t="e">
        <f t="shared" si="10"/>
        <v>#DIV/0!</v>
      </c>
      <c r="Q21" s="207" t="e">
        <f t="shared" si="11"/>
        <v>#DIV/0!</v>
      </c>
      <c r="R21" s="85">
        <f t="shared" si="12"/>
        <v>0</v>
      </c>
      <c r="S21" s="83" t="e">
        <f t="shared" si="13"/>
        <v>#DIV/0!</v>
      </c>
      <c r="T21" s="84" t="e">
        <f t="shared" si="14"/>
        <v>#DIV/0!</v>
      </c>
      <c r="U21" s="207" t="e">
        <f t="shared" si="15"/>
        <v>#DIV/0!</v>
      </c>
    </row>
    <row r="22" spans="1:21" s="86" customFormat="1" ht="18">
      <c r="A22" s="78"/>
      <c r="B22" s="62"/>
      <c r="C22" s="62" t="s">
        <v>221</v>
      </c>
      <c r="D22" s="79"/>
      <c r="E22" s="79"/>
      <c r="F22" s="80">
        <f t="shared" si="0"/>
        <v>0</v>
      </c>
      <c r="G22" s="81" t="e">
        <f t="shared" si="1"/>
        <v>#DIV/0!</v>
      </c>
      <c r="H22" s="82" t="e">
        <f t="shared" si="2"/>
        <v>#DIV/0!</v>
      </c>
      <c r="I22" s="207" t="e">
        <f t="shared" si="3"/>
        <v>#DIV/0!</v>
      </c>
      <c r="J22" s="80">
        <f t="shared" si="4"/>
        <v>0</v>
      </c>
      <c r="K22" s="81" t="e">
        <f t="shared" si="5"/>
        <v>#DIV/0!</v>
      </c>
      <c r="L22" s="82" t="e">
        <f t="shared" si="6"/>
        <v>#DIV/0!</v>
      </c>
      <c r="M22" s="207" t="e">
        <f t="shared" si="7"/>
        <v>#DIV/0!</v>
      </c>
      <c r="N22" s="80">
        <f t="shared" si="8"/>
        <v>0</v>
      </c>
      <c r="O22" s="83" t="e">
        <f t="shared" si="9"/>
        <v>#DIV/0!</v>
      </c>
      <c r="P22" s="84" t="e">
        <f t="shared" si="10"/>
        <v>#DIV/0!</v>
      </c>
      <c r="Q22" s="207" t="e">
        <f t="shared" si="11"/>
        <v>#DIV/0!</v>
      </c>
      <c r="R22" s="85">
        <f t="shared" si="12"/>
        <v>0</v>
      </c>
      <c r="S22" s="83" t="e">
        <f t="shared" si="13"/>
        <v>#DIV/0!</v>
      </c>
      <c r="T22" s="84" t="e">
        <f t="shared" si="14"/>
        <v>#DIV/0!</v>
      </c>
      <c r="U22" s="207" t="e">
        <f t="shared" si="15"/>
        <v>#DIV/0!</v>
      </c>
    </row>
    <row r="23" spans="1:21" s="86" customFormat="1" ht="18">
      <c r="A23" s="78"/>
      <c r="B23" s="62" t="s">
        <v>208</v>
      </c>
      <c r="C23" s="62" t="s">
        <v>209</v>
      </c>
      <c r="D23" s="79"/>
      <c r="E23" s="79"/>
      <c r="F23" s="80">
        <f t="shared" si="0"/>
        <v>0</v>
      </c>
      <c r="G23" s="81" t="e">
        <f t="shared" si="1"/>
        <v>#DIV/0!</v>
      </c>
      <c r="H23" s="82" t="e">
        <f t="shared" si="2"/>
        <v>#DIV/0!</v>
      </c>
      <c r="I23" s="207" t="e">
        <f t="shared" si="3"/>
        <v>#DIV/0!</v>
      </c>
      <c r="J23" s="80">
        <f t="shared" si="4"/>
        <v>0</v>
      </c>
      <c r="K23" s="81" t="e">
        <f t="shared" si="5"/>
        <v>#DIV/0!</v>
      </c>
      <c r="L23" s="82" t="e">
        <f t="shared" si="6"/>
        <v>#DIV/0!</v>
      </c>
      <c r="M23" s="207" t="e">
        <f t="shared" si="7"/>
        <v>#DIV/0!</v>
      </c>
      <c r="N23" s="80">
        <f t="shared" si="8"/>
        <v>0</v>
      </c>
      <c r="O23" s="83" t="e">
        <f t="shared" si="9"/>
        <v>#DIV/0!</v>
      </c>
      <c r="P23" s="84" t="e">
        <f t="shared" si="10"/>
        <v>#DIV/0!</v>
      </c>
      <c r="Q23" s="207" t="e">
        <f t="shared" si="11"/>
        <v>#DIV/0!</v>
      </c>
      <c r="R23" s="85">
        <f t="shared" si="12"/>
        <v>0</v>
      </c>
      <c r="S23" s="83" t="e">
        <f t="shared" si="13"/>
        <v>#DIV/0!</v>
      </c>
      <c r="T23" s="84" t="e">
        <f t="shared" si="14"/>
        <v>#DIV/0!</v>
      </c>
      <c r="U23" s="207" t="e">
        <f t="shared" si="15"/>
        <v>#DIV/0!</v>
      </c>
    </row>
    <row r="24" spans="1:21" s="86" customFormat="1" ht="18">
      <c r="A24" s="78"/>
      <c r="B24" s="62" t="s">
        <v>210</v>
      </c>
      <c r="C24" s="62" t="s">
        <v>211</v>
      </c>
      <c r="D24" s="79"/>
      <c r="E24" s="79"/>
      <c r="F24" s="80">
        <f t="shared" si="0"/>
        <v>0</v>
      </c>
      <c r="G24" s="81" t="e">
        <f t="shared" si="1"/>
        <v>#DIV/0!</v>
      </c>
      <c r="H24" s="82" t="e">
        <f t="shared" si="2"/>
        <v>#DIV/0!</v>
      </c>
      <c r="I24" s="207" t="e">
        <f t="shared" si="3"/>
        <v>#DIV/0!</v>
      </c>
      <c r="J24" s="80">
        <f t="shared" si="4"/>
        <v>0</v>
      </c>
      <c r="K24" s="81" t="e">
        <f t="shared" si="5"/>
        <v>#DIV/0!</v>
      </c>
      <c r="L24" s="82" t="e">
        <f t="shared" si="6"/>
        <v>#DIV/0!</v>
      </c>
      <c r="M24" s="207" t="e">
        <f t="shared" si="7"/>
        <v>#DIV/0!</v>
      </c>
      <c r="N24" s="80">
        <f t="shared" si="8"/>
        <v>0</v>
      </c>
      <c r="O24" s="83" t="e">
        <f t="shared" si="9"/>
        <v>#DIV/0!</v>
      </c>
      <c r="P24" s="84" t="e">
        <f t="shared" si="10"/>
        <v>#DIV/0!</v>
      </c>
      <c r="Q24" s="207" t="e">
        <f t="shared" si="11"/>
        <v>#DIV/0!</v>
      </c>
      <c r="R24" s="85">
        <f t="shared" si="12"/>
        <v>0</v>
      </c>
      <c r="S24" s="83" t="e">
        <f t="shared" si="13"/>
        <v>#DIV/0!</v>
      </c>
      <c r="T24" s="84" t="e">
        <f t="shared" si="14"/>
        <v>#DIV/0!</v>
      </c>
      <c r="U24" s="207" t="e">
        <f t="shared" si="15"/>
        <v>#DIV/0!</v>
      </c>
    </row>
    <row r="25" spans="1:21" s="86" customFormat="1" ht="25.5" customHeight="1">
      <c r="A25" s="78"/>
      <c r="B25" s="62" t="s">
        <v>212</v>
      </c>
      <c r="C25" s="62" t="s">
        <v>213</v>
      </c>
      <c r="D25" s="79"/>
      <c r="E25" s="79"/>
      <c r="F25" s="80">
        <f t="shared" si="0"/>
        <v>0</v>
      </c>
      <c r="G25" s="81" t="e">
        <f t="shared" si="1"/>
        <v>#DIV/0!</v>
      </c>
      <c r="H25" s="82" t="e">
        <f t="shared" si="2"/>
        <v>#DIV/0!</v>
      </c>
      <c r="I25" s="207" t="e">
        <f t="shared" si="3"/>
        <v>#DIV/0!</v>
      </c>
      <c r="J25" s="80">
        <f t="shared" si="4"/>
        <v>0</v>
      </c>
      <c r="K25" s="81" t="e">
        <f t="shared" si="5"/>
        <v>#DIV/0!</v>
      </c>
      <c r="L25" s="82" t="e">
        <f t="shared" si="6"/>
        <v>#DIV/0!</v>
      </c>
      <c r="M25" s="207" t="e">
        <f t="shared" si="7"/>
        <v>#DIV/0!</v>
      </c>
      <c r="N25" s="80">
        <f t="shared" si="8"/>
        <v>0</v>
      </c>
      <c r="O25" s="83" t="e">
        <f t="shared" si="9"/>
        <v>#DIV/0!</v>
      </c>
      <c r="P25" s="84" t="e">
        <f t="shared" si="10"/>
        <v>#DIV/0!</v>
      </c>
      <c r="Q25" s="207" t="e">
        <f t="shared" si="11"/>
        <v>#DIV/0!</v>
      </c>
      <c r="R25" s="85">
        <f t="shared" si="12"/>
        <v>0</v>
      </c>
      <c r="S25" s="83" t="e">
        <f t="shared" si="13"/>
        <v>#DIV/0!</v>
      </c>
      <c r="T25" s="84" t="e">
        <f t="shared" si="14"/>
        <v>#DIV/0!</v>
      </c>
      <c r="U25" s="207" t="e">
        <f t="shared" si="15"/>
        <v>#DIV/0!</v>
      </c>
    </row>
    <row r="26" spans="1:21" s="86" customFormat="1" ht="18">
      <c r="A26" s="91"/>
      <c r="B26" s="62" t="s">
        <v>212</v>
      </c>
      <c r="C26" s="62" t="s">
        <v>214</v>
      </c>
      <c r="D26" s="79"/>
      <c r="E26" s="79"/>
      <c r="F26" s="80">
        <f t="shared" si="0"/>
        <v>0</v>
      </c>
      <c r="G26" s="81" t="e">
        <f t="shared" si="1"/>
        <v>#DIV/0!</v>
      </c>
      <c r="H26" s="82" t="e">
        <f t="shared" si="2"/>
        <v>#DIV/0!</v>
      </c>
      <c r="I26" s="207" t="e">
        <f t="shared" si="3"/>
        <v>#DIV/0!</v>
      </c>
      <c r="J26" s="80">
        <f t="shared" si="4"/>
        <v>0</v>
      </c>
      <c r="K26" s="81" t="e">
        <f t="shared" si="5"/>
        <v>#DIV/0!</v>
      </c>
      <c r="L26" s="82" t="e">
        <f t="shared" si="6"/>
        <v>#DIV/0!</v>
      </c>
      <c r="M26" s="207" t="e">
        <f t="shared" si="7"/>
        <v>#DIV/0!</v>
      </c>
      <c r="N26" s="80">
        <f t="shared" si="8"/>
        <v>0</v>
      </c>
      <c r="O26" s="83" t="e">
        <f t="shared" si="9"/>
        <v>#DIV/0!</v>
      </c>
      <c r="P26" s="84" t="e">
        <f t="shared" si="10"/>
        <v>#DIV/0!</v>
      </c>
      <c r="Q26" s="207" t="e">
        <f t="shared" si="11"/>
        <v>#DIV/0!</v>
      </c>
      <c r="R26" s="85">
        <f t="shared" si="12"/>
        <v>0</v>
      </c>
      <c r="S26" s="83" t="e">
        <f t="shared" si="13"/>
        <v>#DIV/0!</v>
      </c>
      <c r="T26" s="84" t="e">
        <f t="shared" si="14"/>
        <v>#DIV/0!</v>
      </c>
      <c r="U26" s="207" t="e">
        <f t="shared" si="15"/>
        <v>#DIV/0!</v>
      </c>
    </row>
    <row r="27" spans="1:21" s="86" customFormat="1" ht="18">
      <c r="A27" s="78"/>
      <c r="B27" s="62" t="s">
        <v>215</v>
      </c>
      <c r="C27" s="62" t="s">
        <v>216</v>
      </c>
      <c r="D27" s="79"/>
      <c r="E27" s="79"/>
      <c r="F27" s="80">
        <f t="shared" si="0"/>
        <v>0</v>
      </c>
      <c r="G27" s="81" t="e">
        <f t="shared" si="1"/>
        <v>#DIV/0!</v>
      </c>
      <c r="H27" s="82" t="e">
        <f t="shared" si="2"/>
        <v>#DIV/0!</v>
      </c>
      <c r="I27" s="207" t="e">
        <f t="shared" si="3"/>
        <v>#DIV/0!</v>
      </c>
      <c r="J27" s="80">
        <f t="shared" si="4"/>
        <v>0</v>
      </c>
      <c r="K27" s="81" t="e">
        <f t="shared" si="5"/>
        <v>#DIV/0!</v>
      </c>
      <c r="L27" s="82" t="e">
        <f t="shared" si="6"/>
        <v>#DIV/0!</v>
      </c>
      <c r="M27" s="207" t="e">
        <f t="shared" si="7"/>
        <v>#DIV/0!</v>
      </c>
      <c r="N27" s="80">
        <f t="shared" si="8"/>
        <v>0</v>
      </c>
      <c r="O27" s="83" t="e">
        <f t="shared" si="9"/>
        <v>#DIV/0!</v>
      </c>
      <c r="P27" s="84" t="e">
        <f t="shared" si="10"/>
        <v>#DIV/0!</v>
      </c>
      <c r="Q27" s="207" t="e">
        <f t="shared" si="11"/>
        <v>#DIV/0!</v>
      </c>
      <c r="R27" s="85">
        <f t="shared" si="12"/>
        <v>0</v>
      </c>
      <c r="S27" s="83" t="e">
        <f t="shared" si="13"/>
        <v>#DIV/0!</v>
      </c>
      <c r="T27" s="84" t="e">
        <f t="shared" si="14"/>
        <v>#DIV/0!</v>
      </c>
      <c r="U27" s="207" t="e">
        <f t="shared" si="15"/>
        <v>#DIV/0!</v>
      </c>
    </row>
    <row r="28" spans="1:21" s="86" customFormat="1" ht="18">
      <c r="A28" s="78"/>
      <c r="B28" s="62" t="s">
        <v>217</v>
      </c>
      <c r="C28" s="62" t="s">
        <v>218</v>
      </c>
      <c r="D28" s="79"/>
      <c r="E28" s="79"/>
      <c r="F28" s="80">
        <f t="shared" si="0"/>
        <v>0</v>
      </c>
      <c r="G28" s="81" t="e">
        <f t="shared" si="1"/>
        <v>#DIV/0!</v>
      </c>
      <c r="H28" s="82" t="e">
        <f t="shared" si="2"/>
        <v>#DIV/0!</v>
      </c>
      <c r="I28" s="207" t="e">
        <f t="shared" si="3"/>
        <v>#DIV/0!</v>
      </c>
      <c r="J28" s="80">
        <f t="shared" si="4"/>
        <v>0</v>
      </c>
      <c r="K28" s="81" t="e">
        <f t="shared" si="5"/>
        <v>#DIV/0!</v>
      </c>
      <c r="L28" s="82" t="e">
        <f t="shared" si="6"/>
        <v>#DIV/0!</v>
      </c>
      <c r="M28" s="207" t="e">
        <f t="shared" si="7"/>
        <v>#DIV/0!</v>
      </c>
      <c r="N28" s="80">
        <f t="shared" si="8"/>
        <v>0</v>
      </c>
      <c r="O28" s="83" t="e">
        <f t="shared" si="9"/>
        <v>#DIV/0!</v>
      </c>
      <c r="P28" s="84" t="e">
        <f t="shared" si="10"/>
        <v>#DIV/0!</v>
      </c>
      <c r="Q28" s="207" t="e">
        <f t="shared" si="11"/>
        <v>#DIV/0!</v>
      </c>
      <c r="R28" s="85">
        <f t="shared" si="12"/>
        <v>0</v>
      </c>
      <c r="S28" s="83" t="e">
        <f t="shared" si="13"/>
        <v>#DIV/0!</v>
      </c>
      <c r="T28" s="84" t="e">
        <f t="shared" si="14"/>
        <v>#DIV/0!</v>
      </c>
      <c r="U28" s="207" t="e">
        <f t="shared" si="15"/>
        <v>#DIV/0!</v>
      </c>
    </row>
    <row r="29" spans="2:21" ht="18">
      <c r="B29" s="62" t="s">
        <v>219</v>
      </c>
      <c r="C29" s="62" t="s">
        <v>220</v>
      </c>
      <c r="D29" s="92"/>
      <c r="F29" s="80">
        <f t="shared" si="0"/>
        <v>0</v>
      </c>
      <c r="G29" s="81" t="e">
        <f t="shared" si="1"/>
        <v>#DIV/0!</v>
      </c>
      <c r="H29" s="82" t="e">
        <f t="shared" si="2"/>
        <v>#DIV/0!</v>
      </c>
      <c r="I29" s="207" t="e">
        <f t="shared" si="3"/>
        <v>#DIV/0!</v>
      </c>
      <c r="J29" s="80">
        <f t="shared" si="4"/>
        <v>0</v>
      </c>
      <c r="K29" s="81" t="e">
        <f t="shared" si="5"/>
        <v>#DIV/0!</v>
      </c>
      <c r="L29" s="82" t="e">
        <f t="shared" si="6"/>
        <v>#DIV/0!</v>
      </c>
      <c r="M29" s="207" t="e">
        <f t="shared" si="7"/>
        <v>#DIV/0!</v>
      </c>
      <c r="N29" s="80">
        <f t="shared" si="8"/>
        <v>0</v>
      </c>
      <c r="O29" s="83" t="e">
        <f t="shared" si="9"/>
        <v>#DIV/0!</v>
      </c>
      <c r="P29" s="84" t="e">
        <f t="shared" si="10"/>
        <v>#DIV/0!</v>
      </c>
      <c r="Q29" s="207" t="e">
        <f t="shared" si="11"/>
        <v>#DIV/0!</v>
      </c>
      <c r="R29" s="85">
        <f t="shared" si="12"/>
        <v>0</v>
      </c>
      <c r="S29" s="83" t="e">
        <f t="shared" si="13"/>
        <v>#DIV/0!</v>
      </c>
      <c r="T29" s="84" t="e">
        <f t="shared" si="14"/>
        <v>#DIV/0!</v>
      </c>
      <c r="U29" s="207" t="e">
        <f t="shared" si="15"/>
        <v>#DIV/0!</v>
      </c>
    </row>
    <row r="30" spans="3:21" ht="18">
      <c r="C30" s="206" t="s">
        <v>222</v>
      </c>
      <c r="F30" s="80">
        <f t="shared" si="0"/>
        <v>0</v>
      </c>
      <c r="G30" s="81" t="e">
        <f t="shared" si="1"/>
        <v>#DIV/0!</v>
      </c>
      <c r="H30" s="82" t="e">
        <f t="shared" si="2"/>
        <v>#DIV/0!</v>
      </c>
      <c r="I30" s="207" t="e">
        <f t="shared" si="3"/>
        <v>#DIV/0!</v>
      </c>
      <c r="J30" s="80">
        <f t="shared" si="4"/>
        <v>0</v>
      </c>
      <c r="K30" s="81" t="e">
        <f t="shared" si="5"/>
        <v>#DIV/0!</v>
      </c>
      <c r="L30" s="82" t="e">
        <f t="shared" si="6"/>
        <v>#DIV/0!</v>
      </c>
      <c r="M30" s="207" t="e">
        <f t="shared" si="7"/>
        <v>#DIV/0!</v>
      </c>
      <c r="N30" s="80">
        <f t="shared" si="8"/>
        <v>0</v>
      </c>
      <c r="O30" s="83" t="e">
        <f t="shared" si="9"/>
        <v>#DIV/0!</v>
      </c>
      <c r="P30" s="84" t="e">
        <f t="shared" si="10"/>
        <v>#DIV/0!</v>
      </c>
      <c r="Q30" s="207" t="e">
        <f t="shared" si="11"/>
        <v>#DIV/0!</v>
      </c>
      <c r="R30" s="85">
        <f t="shared" si="12"/>
        <v>0</v>
      </c>
      <c r="S30" s="83" t="e">
        <f t="shared" si="13"/>
        <v>#DIV/0!</v>
      </c>
      <c r="T30" s="84" t="e">
        <f t="shared" si="14"/>
        <v>#DIV/0!</v>
      </c>
      <c r="U30" s="207" t="e">
        <f t="shared" si="15"/>
        <v>#DIV/0!</v>
      </c>
    </row>
    <row r="31" spans="6:21" ht="18">
      <c r="F31" s="80">
        <f t="shared" si="0"/>
        <v>0</v>
      </c>
      <c r="G31" s="81" t="e">
        <f t="shared" si="1"/>
        <v>#DIV/0!</v>
      </c>
      <c r="H31" s="82" t="e">
        <f t="shared" si="2"/>
        <v>#DIV/0!</v>
      </c>
      <c r="I31" s="207" t="e">
        <f t="shared" si="3"/>
        <v>#DIV/0!</v>
      </c>
      <c r="J31" s="80">
        <f t="shared" si="4"/>
        <v>0</v>
      </c>
      <c r="K31" s="81" t="e">
        <f t="shared" si="5"/>
        <v>#DIV/0!</v>
      </c>
      <c r="L31" s="82" t="e">
        <f t="shared" si="6"/>
        <v>#DIV/0!</v>
      </c>
      <c r="M31" s="207" t="e">
        <f t="shared" si="7"/>
        <v>#DIV/0!</v>
      </c>
      <c r="N31" s="80">
        <f t="shared" si="8"/>
        <v>0</v>
      </c>
      <c r="O31" s="83" t="e">
        <f t="shared" si="9"/>
        <v>#DIV/0!</v>
      </c>
      <c r="P31" s="84" t="e">
        <f t="shared" si="10"/>
        <v>#DIV/0!</v>
      </c>
      <c r="Q31" s="207" t="e">
        <f t="shared" si="11"/>
        <v>#DIV/0!</v>
      </c>
      <c r="R31" s="85">
        <f t="shared" si="12"/>
        <v>0</v>
      </c>
      <c r="S31" s="83" t="e">
        <f t="shared" si="13"/>
        <v>#DIV/0!</v>
      </c>
      <c r="T31" s="84" t="e">
        <f t="shared" si="14"/>
        <v>#DIV/0!</v>
      </c>
      <c r="U31" s="207" t="e">
        <f t="shared" si="15"/>
        <v>#DIV/0!</v>
      </c>
    </row>
  </sheetData>
  <sheetProtection/>
  <mergeCells count="3">
    <mergeCell ref="F2:L2"/>
    <mergeCell ref="M2:T2"/>
    <mergeCell ref="B1:T1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10" scale="4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15">
      <selection activeCell="A20" sqref="A20"/>
    </sheetView>
  </sheetViews>
  <sheetFormatPr defaultColWidth="11.421875" defaultRowHeight="12.75"/>
  <cols>
    <col min="1" max="1" width="18.140625" style="0" customWidth="1"/>
    <col min="2" max="2" width="54.7109375" style="0" customWidth="1"/>
    <col min="3" max="3" width="20.140625" style="0" customWidth="1"/>
    <col min="4" max="4" width="53.421875" style="0" customWidth="1"/>
    <col min="5" max="5" width="23.8515625" style="0" customWidth="1"/>
  </cols>
  <sheetData>
    <row r="1" spans="1:4" ht="18.75">
      <c r="A1" s="291" t="s">
        <v>105</v>
      </c>
      <c r="B1" s="291"/>
      <c r="C1" s="291"/>
      <c r="D1" s="291"/>
    </row>
    <row r="2" spans="1:4" ht="15" customHeight="1">
      <c r="A2" s="292" t="s">
        <v>106</v>
      </c>
      <c r="B2" s="292"/>
      <c r="C2" s="292"/>
      <c r="D2" s="292"/>
    </row>
    <row r="3" spans="3:4" ht="37.5">
      <c r="C3" s="141" t="s">
        <v>107</v>
      </c>
      <c r="D3" s="142" t="s">
        <v>108</v>
      </c>
    </row>
    <row r="4" spans="3:4" ht="37.5">
      <c r="C4" s="143"/>
      <c r="D4" s="142" t="s">
        <v>109</v>
      </c>
    </row>
    <row r="5" spans="1:4" ht="37.5">
      <c r="A5" s="141" t="s">
        <v>110</v>
      </c>
      <c r="B5" s="142" t="s">
        <v>31</v>
      </c>
      <c r="C5" s="141" t="s">
        <v>32</v>
      </c>
      <c r="D5" s="142" t="s">
        <v>33</v>
      </c>
    </row>
    <row r="6" spans="1:4" ht="37.5">
      <c r="A6" s="143"/>
      <c r="B6" s="142" t="s">
        <v>34</v>
      </c>
      <c r="C6" s="143"/>
      <c r="D6" s="142" t="s">
        <v>35</v>
      </c>
    </row>
    <row r="7" spans="1:4" ht="37.5">
      <c r="A7" s="141" t="s">
        <v>36</v>
      </c>
      <c r="B7" s="142" t="s">
        <v>34</v>
      </c>
      <c r="C7" s="141" t="s">
        <v>37</v>
      </c>
      <c r="D7" s="142" t="s">
        <v>35</v>
      </c>
    </row>
    <row r="8" spans="1:4" ht="37.5">
      <c r="A8" s="143"/>
      <c r="B8" s="142"/>
      <c r="C8" s="143"/>
      <c r="D8" s="142" t="s">
        <v>38</v>
      </c>
    </row>
    <row r="9" spans="1:4" ht="37.5">
      <c r="A9" s="141" t="s">
        <v>39</v>
      </c>
      <c r="B9" s="142" t="s">
        <v>40</v>
      </c>
      <c r="C9" s="141" t="s">
        <v>41</v>
      </c>
      <c r="D9" s="142" t="s">
        <v>109</v>
      </c>
    </row>
    <row r="10" spans="1:4" ht="37.5">
      <c r="A10" s="143"/>
      <c r="B10" s="142" t="s">
        <v>42</v>
      </c>
      <c r="C10" s="143"/>
      <c r="D10" s="142" t="s">
        <v>43</v>
      </c>
    </row>
    <row r="11" spans="1:4" ht="37.5">
      <c r="A11" s="141" t="s">
        <v>44</v>
      </c>
      <c r="B11" s="142" t="s">
        <v>45</v>
      </c>
      <c r="C11" s="141" t="s">
        <v>46</v>
      </c>
      <c r="D11" s="142" t="s">
        <v>55</v>
      </c>
    </row>
    <row r="12" spans="1:4" ht="37.5">
      <c r="A12" s="143"/>
      <c r="B12" s="142"/>
      <c r="C12" s="143"/>
      <c r="D12" s="142" t="s">
        <v>56</v>
      </c>
    </row>
    <row r="13" spans="1:4" ht="37.5">
      <c r="A13" s="141" t="s">
        <v>57</v>
      </c>
      <c r="B13" s="142" t="s">
        <v>58</v>
      </c>
      <c r="C13" s="141" t="s">
        <v>59</v>
      </c>
      <c r="D13" s="142" t="s">
        <v>60</v>
      </c>
    </row>
    <row r="14" spans="1:4" ht="37.5">
      <c r="A14" s="143"/>
      <c r="B14" s="142" t="s">
        <v>61</v>
      </c>
      <c r="C14" s="143"/>
      <c r="D14" s="142" t="s">
        <v>62</v>
      </c>
    </row>
    <row r="15" spans="1:4" ht="37.5">
      <c r="A15" s="141" t="s">
        <v>63</v>
      </c>
      <c r="B15" s="142" t="s">
        <v>60</v>
      </c>
      <c r="C15" s="141" t="s">
        <v>64</v>
      </c>
      <c r="D15" s="142" t="s">
        <v>60</v>
      </c>
    </row>
    <row r="16" spans="1:4" ht="37.5">
      <c r="A16" s="143"/>
      <c r="B16" s="142" t="s">
        <v>61</v>
      </c>
      <c r="C16" s="143"/>
      <c r="D16" s="142" t="s">
        <v>56</v>
      </c>
    </row>
    <row r="17" spans="1:4" ht="37.5">
      <c r="A17" s="144"/>
      <c r="B17" s="145" t="s">
        <v>65</v>
      </c>
      <c r="C17" s="144"/>
      <c r="D17" s="145" t="s">
        <v>66</v>
      </c>
    </row>
    <row r="18" spans="1:4" ht="18.75">
      <c r="A18" s="146"/>
      <c r="B18" s="147"/>
      <c r="C18" s="146"/>
      <c r="D18" s="147"/>
    </row>
    <row r="19" spans="1:4" ht="27.75" customHeight="1">
      <c r="A19" s="293" t="s">
        <v>0</v>
      </c>
      <c r="B19" s="293"/>
      <c r="C19" s="293"/>
      <c r="D19" s="293"/>
    </row>
    <row r="20" spans="1:4" ht="24" customHeight="1">
      <c r="A20" s="148"/>
      <c r="B20" s="148" t="s">
        <v>1</v>
      </c>
      <c r="C20" s="148"/>
      <c r="D20" s="148" t="s">
        <v>2</v>
      </c>
    </row>
    <row r="21" spans="1:4" ht="18.75">
      <c r="A21" s="149" t="s">
        <v>3</v>
      </c>
      <c r="B21" s="62"/>
      <c r="C21" s="149" t="s">
        <v>3</v>
      </c>
      <c r="D21" s="62"/>
    </row>
    <row r="22" spans="1:4" ht="12.75">
      <c r="A22" s="62" t="s">
        <v>4</v>
      </c>
      <c r="B22" s="62" t="s">
        <v>5</v>
      </c>
      <c r="C22" s="62" t="s">
        <v>4</v>
      </c>
      <c r="D22" s="62" t="s">
        <v>5</v>
      </c>
    </row>
    <row r="23" spans="1:4" ht="37.5">
      <c r="A23" s="150"/>
      <c r="B23" s="151" t="s">
        <v>31</v>
      </c>
      <c r="C23" s="150"/>
      <c r="D23" s="151" t="s">
        <v>33</v>
      </c>
    </row>
    <row r="24" spans="1:4" ht="18.75">
      <c r="A24" s="149" t="s">
        <v>107</v>
      </c>
      <c r="B24" s="62"/>
      <c r="C24" s="149" t="s">
        <v>107</v>
      </c>
      <c r="D24" s="62"/>
    </row>
    <row r="25" spans="1:4" ht="12.75">
      <c r="A25" s="62" t="s">
        <v>4</v>
      </c>
      <c r="B25" s="62" t="s">
        <v>5</v>
      </c>
      <c r="C25" s="62" t="s">
        <v>4</v>
      </c>
      <c r="D25" s="62" t="s">
        <v>5</v>
      </c>
    </row>
    <row r="26" spans="1:4" ht="37.5">
      <c r="A26" s="62"/>
      <c r="B26" s="151" t="s">
        <v>6</v>
      </c>
      <c r="C26" s="62"/>
      <c r="D26" s="151" t="s">
        <v>34</v>
      </c>
    </row>
    <row r="27" spans="1:3" ht="18.75">
      <c r="A27" s="62"/>
      <c r="B27" s="151"/>
      <c r="C27" s="62"/>
    </row>
    <row r="28" spans="1:4" ht="18.75">
      <c r="A28" s="149" t="s">
        <v>110</v>
      </c>
      <c r="B28" s="62"/>
      <c r="C28" s="149" t="s">
        <v>110</v>
      </c>
      <c r="D28" s="62"/>
    </row>
    <row r="29" spans="1:4" ht="12.75">
      <c r="A29" s="62" t="s">
        <v>4</v>
      </c>
      <c r="B29" s="62" t="s">
        <v>5</v>
      </c>
      <c r="C29" s="62" t="s">
        <v>4</v>
      </c>
      <c r="D29" s="62" t="s">
        <v>5</v>
      </c>
    </row>
    <row r="30" spans="1:4" ht="37.5">
      <c r="A30" s="62"/>
      <c r="B30" s="151" t="s">
        <v>35</v>
      </c>
      <c r="C30" s="62"/>
      <c r="D30" s="151" t="s">
        <v>33</v>
      </c>
    </row>
    <row r="31" spans="1:4" ht="37.5">
      <c r="A31" s="62"/>
      <c r="C31" s="62"/>
      <c r="D31" s="151" t="s">
        <v>35</v>
      </c>
    </row>
    <row r="32" spans="1:4" ht="18.75">
      <c r="A32" s="149" t="s">
        <v>32</v>
      </c>
      <c r="B32" s="62"/>
      <c r="C32" s="149" t="s">
        <v>32</v>
      </c>
      <c r="D32" s="62"/>
    </row>
    <row r="33" spans="1:4" ht="12.75">
      <c r="A33" s="62" t="s">
        <v>4</v>
      </c>
      <c r="B33" s="62" t="s">
        <v>5</v>
      </c>
      <c r="C33" s="62" t="s">
        <v>4</v>
      </c>
      <c r="D33" s="62" t="s">
        <v>5</v>
      </c>
    </row>
    <row r="34" spans="1:4" ht="37.5">
      <c r="A34" s="62"/>
      <c r="B34" s="151" t="s">
        <v>34</v>
      </c>
      <c r="C34" s="62"/>
      <c r="D34" s="151" t="s">
        <v>43</v>
      </c>
    </row>
    <row r="35" spans="1:3" ht="12.75">
      <c r="A35" s="62"/>
      <c r="C35" s="62"/>
    </row>
    <row r="36" spans="1:4" ht="18.75">
      <c r="A36" s="149" t="s">
        <v>36</v>
      </c>
      <c r="B36" s="62"/>
      <c r="C36" s="149" t="s">
        <v>36</v>
      </c>
      <c r="D36" s="151"/>
    </row>
    <row r="37" spans="1:4" ht="12.75">
      <c r="A37" s="62" t="s">
        <v>4</v>
      </c>
      <c r="B37" s="62" t="s">
        <v>5</v>
      </c>
      <c r="C37" s="62" t="s">
        <v>4</v>
      </c>
      <c r="D37" s="62" t="s">
        <v>5</v>
      </c>
    </row>
    <row r="38" spans="1:4" ht="37.5">
      <c r="A38" s="62"/>
      <c r="B38" s="151" t="s">
        <v>34</v>
      </c>
      <c r="C38" s="62"/>
      <c r="D38" s="151" t="s">
        <v>43</v>
      </c>
    </row>
    <row r="39" spans="1:3" ht="12.75">
      <c r="A39" s="62"/>
      <c r="B39" s="62"/>
      <c r="C39" s="62"/>
    </row>
    <row r="40" spans="1:4" ht="18.75">
      <c r="A40" s="149" t="s">
        <v>37</v>
      </c>
      <c r="B40" s="62"/>
      <c r="C40" s="149" t="s">
        <v>37</v>
      </c>
      <c r="D40" s="62"/>
    </row>
    <row r="41" spans="1:4" ht="12.75">
      <c r="A41" s="62" t="s">
        <v>4</v>
      </c>
      <c r="B41" s="62" t="s">
        <v>5</v>
      </c>
      <c r="C41" s="62" t="s">
        <v>4</v>
      </c>
      <c r="D41" s="62" t="s">
        <v>5</v>
      </c>
    </row>
    <row r="42" spans="1:4" ht="37.5">
      <c r="A42" s="62"/>
      <c r="B42" s="151" t="s">
        <v>42</v>
      </c>
      <c r="C42" s="62"/>
      <c r="D42" s="142" t="s">
        <v>62</v>
      </c>
    </row>
    <row r="43" spans="1:3" ht="12.75">
      <c r="A43" s="62"/>
      <c r="C43" s="62"/>
    </row>
    <row r="44" spans="1:4" ht="18.75">
      <c r="A44" s="149" t="s">
        <v>39</v>
      </c>
      <c r="B44" s="62"/>
      <c r="C44" s="62"/>
      <c r="D44" s="142"/>
    </row>
    <row r="45" spans="1:4" ht="18.75">
      <c r="A45" s="62" t="s">
        <v>4</v>
      </c>
      <c r="B45" s="62" t="s">
        <v>5</v>
      </c>
      <c r="C45" s="149" t="s">
        <v>39</v>
      </c>
      <c r="D45" s="62" t="s">
        <v>5</v>
      </c>
    </row>
    <row r="46" spans="1:4" ht="37.5">
      <c r="A46" s="62"/>
      <c r="B46" s="151" t="s">
        <v>40</v>
      </c>
      <c r="C46" s="62" t="s">
        <v>4</v>
      </c>
      <c r="D46" s="142" t="s">
        <v>61</v>
      </c>
    </row>
    <row r="47" spans="1:4" ht="37.5">
      <c r="A47" s="62"/>
      <c r="B47" s="151" t="s">
        <v>42</v>
      </c>
      <c r="C47" s="62"/>
      <c r="D47" s="142" t="s">
        <v>61</v>
      </c>
    </row>
    <row r="48" spans="1:4" ht="18.75">
      <c r="A48" s="149" t="s">
        <v>41</v>
      </c>
      <c r="B48" s="62"/>
      <c r="C48" s="62"/>
      <c r="D48" s="151"/>
    </row>
    <row r="49" spans="1:4" ht="18.75">
      <c r="A49" s="62" t="s">
        <v>4</v>
      </c>
      <c r="B49" s="62" t="s">
        <v>5</v>
      </c>
      <c r="C49" s="149" t="s">
        <v>41</v>
      </c>
      <c r="D49" s="62" t="s">
        <v>5</v>
      </c>
    </row>
    <row r="50" spans="1:4" ht="37.5">
      <c r="A50" s="62"/>
      <c r="B50" s="151" t="s">
        <v>109</v>
      </c>
      <c r="C50" s="62" t="s">
        <v>4</v>
      </c>
      <c r="D50" s="142" t="s">
        <v>56</v>
      </c>
    </row>
    <row r="51" spans="1:4" ht="37.5">
      <c r="A51" s="62"/>
      <c r="B51" s="151" t="s">
        <v>43</v>
      </c>
      <c r="C51" s="62"/>
      <c r="D51" s="142" t="s">
        <v>62</v>
      </c>
    </row>
    <row r="52" spans="1:3" ht="18.75">
      <c r="A52" s="149" t="s">
        <v>44</v>
      </c>
      <c r="B52" s="62"/>
      <c r="C52" s="62"/>
    </row>
    <row r="53" spans="1:4" ht="18.75">
      <c r="A53" s="62" t="s">
        <v>4</v>
      </c>
      <c r="B53" s="62" t="s">
        <v>5</v>
      </c>
      <c r="C53" s="149" t="s">
        <v>44</v>
      </c>
      <c r="D53" s="62" t="s">
        <v>5</v>
      </c>
    </row>
    <row r="54" spans="1:4" ht="37.5">
      <c r="A54" s="62"/>
      <c r="B54" s="151" t="s">
        <v>45</v>
      </c>
      <c r="C54" s="62" t="s">
        <v>4</v>
      </c>
      <c r="D54" s="142" t="s">
        <v>61</v>
      </c>
    </row>
    <row r="55" spans="1:4" ht="37.5">
      <c r="A55" s="62"/>
      <c r="B55" s="62"/>
      <c r="C55" s="62"/>
      <c r="D55" s="145" t="s">
        <v>65</v>
      </c>
    </row>
    <row r="56" ht="12.75">
      <c r="C56" s="62"/>
    </row>
    <row r="57" ht="12.75">
      <c r="D57" s="62"/>
    </row>
  </sheetData>
  <sheetProtection/>
  <mergeCells count="3">
    <mergeCell ref="A1:D1"/>
    <mergeCell ref="A2:D2"/>
    <mergeCell ref="A19:D19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8"/>
  <headerFooter alignWithMargins="0">
    <oddHeader>&amp;CCONTRAT COURSE DE DUREE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DELORME</dc:creator>
  <cp:keywords/>
  <dc:description/>
  <cp:lastModifiedBy>Amatte</cp:lastModifiedBy>
  <cp:lastPrinted>2012-06-11T19:06:35Z</cp:lastPrinted>
  <dcterms:created xsi:type="dcterms:W3CDTF">2006-07-18T11:09:36Z</dcterms:created>
  <dcterms:modified xsi:type="dcterms:W3CDTF">2012-10-14T05:21:25Z</dcterms:modified>
  <cp:category/>
  <cp:version/>
  <cp:contentType/>
  <cp:contentStatus/>
</cp:coreProperties>
</file>